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EEFB2A86-5C83-4A6A-A649-F4ACCCB48578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99" i="1"/>
  <c r="F98" i="1"/>
  <c r="F97" i="1"/>
  <c r="F96" i="1"/>
  <c r="F95" i="1"/>
  <c r="F94" i="1"/>
  <c r="F93" i="1"/>
  <c r="F92" i="1"/>
  <c r="F112" i="1"/>
  <c r="F111" i="1"/>
  <c r="F110" i="1"/>
  <c r="F109" i="1"/>
  <c r="F108" i="1"/>
  <c r="F107" i="1"/>
  <c r="F106" i="1"/>
  <c r="F105" i="1"/>
  <c r="F104" i="1"/>
  <c r="F119" i="1"/>
  <c r="F118" i="1"/>
  <c r="F117" i="1"/>
  <c r="F116" i="1"/>
  <c r="F115" i="1"/>
  <c r="F28" i="1" l="1"/>
  <c r="G28" i="1" s="1"/>
  <c r="F27" i="1"/>
  <c r="E26" i="1"/>
  <c r="F24" i="1"/>
  <c r="F23" i="1"/>
  <c r="F22" i="1"/>
  <c r="F21" i="1"/>
  <c r="F20" i="1"/>
  <c r="G74" i="1" l="1"/>
  <c r="F74" i="1"/>
  <c r="F76" i="1"/>
  <c r="F77" i="1"/>
  <c r="F78" i="1"/>
  <c r="F79" i="1"/>
  <c r="F80" i="1"/>
  <c r="F81" i="1"/>
  <c r="F82" i="1"/>
  <c r="F83" i="1"/>
  <c r="G84" i="1"/>
  <c r="F84" i="1" l="1"/>
  <c r="G17" i="1" l="1"/>
  <c r="F11" i="1"/>
  <c r="F7" i="1"/>
  <c r="F3" i="1"/>
  <c r="F17" i="1" l="1"/>
  <c r="G120" i="1" l="1"/>
  <c r="F120" i="1" l="1"/>
  <c r="F102" i="1"/>
  <c r="G29" i="1"/>
  <c r="G102" i="1" l="1"/>
  <c r="F29" i="1" l="1"/>
  <c r="G113" i="1"/>
  <c r="F113" i="1"/>
  <c r="G90" i="1" l="1"/>
  <c r="F90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<sst xmlns="http://schemas.openxmlformats.org/spreadsheetml/2006/main" count="630" uniqueCount="322">
  <si>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</si>
  <si>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</si>
  <si>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</si>
  <si>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</si>
  <si>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</si>
  <si>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</si>
  <si>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</si>
  <si>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</si>
  <si>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</si>
  <si>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</si>
  <si>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</si>
  <si>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</si>
  <si>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</si>
  <si>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</si>
  <si>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</si>
  <si>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</si>
  <si>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</si>
  <si>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</si>
  <si>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</si>
  <si>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</si>
  <si>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</si>
  <si>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</si>
  <si>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</si>
  <si>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</si>
  <si>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</si>
  <si>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</si>
  <si>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</si>
  <si>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</si>
  <si>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</si>
  <si>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</si>
  <si>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</si>
  <si>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</si>
  <si>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</si>
  <si>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</si>
  <si>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</si>
  <si>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</si>
  <si>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</si>
  <si>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</si>
  <si>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</si>
  <si>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</si>
  <si>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</si>
  <si>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</si>
  <si>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</si>
  <si>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</si>
  <si>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</si>
  <si>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</si>
  <si>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</si>
  <si>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</si>
  <si>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</si>
  <si>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</si>
  <si>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</si>
  <si>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</si>
  <si>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</si>
  <si>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</si>
  <si>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</si>
  <si>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</si>
  <si>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</si>
  <si>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</si>
  <si>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</si>
  <si>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</si>
  <si>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</si>
  <si>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</si>
  <si>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</si>
  <si>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</si>
  <si>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</si>
  <si>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</si>
  <si>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</si>
  <si>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</si>
  <si>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</si>
  <si>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</si>
  <si>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</si>
  <si>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</si>
  <si>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</si>
  <si>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</si>
  <si>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</si>
  <si>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</si>
  <si>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</si>
  <si>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</si>
  <si>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</si>
  <si>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</si>
  <si>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</si>
  <si>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</si>
  <si>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</si>
  <si>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</si>
  <si>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</si>
  <si>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</si>
  <si>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</si>
  <si>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</si>
  <si>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</si>
  <si>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</si>
  <si>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</si>
  <si>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</si>
  <si>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</si>
  <si>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</si>
  <si>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</si>
  <si>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</si>
  <si>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</si>
  <si>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</si>
  <si>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</si>
  <si>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</si>
  <si>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</si>
  <si>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</si>
  <si>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</si>
  <si>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</si>
  <si>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</si>
  <si>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</si>
  <si>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</si>
  <si>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</si>
  <si>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</si>
  <si>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</si>
  <si>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</si>
  <si>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</si>
  <si>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</si>
  <si>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</si>
  <si>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</si>
  <si>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</si>
  <si>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</si>
  <si>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</si>
  <si>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</si>
  <si>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</si>
  <si>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</si>
  <si>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</si>
  <si>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</si>
  <si>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</si>
  <si>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</si>
  <si>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</si>
  <si>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</si>
  <si>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</si>
  <si>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</si>
  <si>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</si>
  <si>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</si>
  <si>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</si>
  <si>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</si>
  <si>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</si>
  <si>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</si>
  <si>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</si>
  <si>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</si>
  <si>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</si>
  <si>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</si>
  <si>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</si>
  <si>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</si>
  <si>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</si>
  <si>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</si>
  <si>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</si>
  <si>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</si>
  <si>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</si>
  <si>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</si>
  <si>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</si>
  <si>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</si>
  <si>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</si>
  <si>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</si>
  <si>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</si>
  <si>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</si>
  <si>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</si>
  <si>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</si>
  <si>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</si>
  <si>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</si>
  <si>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</si>
  <si>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</si>
  <si>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</si>
  <si>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</si>
  <si>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</si>
  <si>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</si>
  <si>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</si>
  <si>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</si>
  <si>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</si>
  <si>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</si>
  <si>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</si>
  <si>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压力试验机</t>
    <phoneticPr fontId="1" type="noConversion"/>
  </si>
  <si>
    <t>高鹏（建材）</t>
    <phoneticPr fontId="1" type="noConversion"/>
  </si>
  <si>
    <t>高鹏（结构）</t>
    <phoneticPr fontId="1" type="noConversion"/>
  </si>
  <si>
    <t>詹炳根</t>
    <phoneticPr fontId="1" type="noConversion"/>
  </si>
  <si>
    <t>郭柄霖</t>
    <phoneticPr fontId="1" type="noConversion"/>
  </si>
  <si>
    <t>种迅</t>
    <phoneticPr fontId="1" type="noConversion"/>
  </si>
  <si>
    <t>万能试验机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</si>
  <si>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</si>
  <si>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</si>
  <si>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</si>
  <si>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</si>
  <si>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</si>
  <si>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</si>
  <si>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</si>
  <si>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</si>
  <si>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</si>
  <si>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</si>
  <si>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</si>
  <si>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</si>
  <si>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</si>
  <si>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</si>
  <si>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</si>
  <si>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</si>
  <si>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</si>
  <si>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</si>
  <si>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</si>
  <si>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</si>
  <si>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</si>
  <si>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</si>
  <si>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</si>
  <si>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 xml:space="preserve">何伟       </t>
    <phoneticPr fontId="1" type="noConversion"/>
  </si>
  <si>
    <t>107-411601</t>
    <phoneticPr fontId="1" type="noConversion"/>
  </si>
  <si>
    <t>KYSYSQ20241216004</t>
    <phoneticPr fontId="1" type="noConversion"/>
  </si>
  <si>
    <t>樊毅</t>
    <phoneticPr fontId="1" type="noConversion"/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</si>
  <si>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</si>
  <si>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</si>
  <si>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</si>
  <si>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</si>
  <si>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</si>
  <si>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土木实验楼207、101</t>
    <phoneticPr fontId="1" type="noConversion"/>
  </si>
  <si>
    <t>土木实验楼101A109</t>
    <phoneticPr fontId="1" type="noConversion"/>
  </si>
  <si>
    <t>KYSYSQ20241024003</t>
    <phoneticPr fontId="1" type="noConversion"/>
  </si>
  <si>
    <t>韩云飞</t>
    <phoneticPr fontId="1" type="noConversion"/>
  </si>
  <si>
    <t>土木楼102B</t>
    <phoneticPr fontId="1" type="noConversion"/>
  </si>
  <si>
    <t>张振华</t>
    <phoneticPr fontId="1" type="noConversion"/>
  </si>
  <si>
    <t>使用压样仪</t>
    <phoneticPr fontId="1" type="noConversion"/>
  </si>
  <si>
    <t>KYSYSQ20241124001</t>
    <phoneticPr fontId="1" type="noConversion"/>
  </si>
  <si>
    <t>岩土</t>
    <phoneticPr fontId="1" type="noConversion"/>
  </si>
  <si>
    <t>市政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</si>
  <si>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</si>
  <si>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</si>
  <si>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</si>
  <si>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11070-41422021110</t>
  </si>
  <si>
    <t>水槽室设备费上浮50%</t>
  </si>
  <si>
    <t>水利</t>
    <phoneticPr fontId="1" type="noConversion"/>
  </si>
  <si>
    <t>堆放5平</t>
    <phoneticPr fontId="1" type="noConversion"/>
  </si>
  <si>
    <t>KYSYSQ20240919002</t>
  </si>
  <si>
    <t>胡天旸</t>
  </si>
  <si>
    <t>堆放20平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</si>
  <si>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</si>
  <si>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</si>
  <si>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</si>
  <si>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</si>
  <si>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</si>
  <si>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MTS*3</t>
    <phoneticPr fontId="1" type="noConversion"/>
  </si>
  <si>
    <t>KYSYSQ20241101005</t>
  </si>
  <si>
    <t>张伟</t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</si>
  <si>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</si>
  <si>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</si>
  <si>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</si>
  <si>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</si>
  <si>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堆放5平+加载10平</t>
    <phoneticPr fontId="1" type="noConversion"/>
  </si>
  <si>
    <t>加载15平</t>
    <phoneticPr fontId="1" type="noConversion"/>
  </si>
  <si>
    <t>11070-41432023004</t>
  </si>
  <si>
    <t>KYSYSQ20241021010</t>
    <phoneticPr fontId="8" type="noConversion"/>
  </si>
  <si>
    <t>费星宇</t>
    <phoneticPr fontId="8" type="noConversion"/>
  </si>
  <si>
    <t>加载10平</t>
    <phoneticPr fontId="1" type="noConversion"/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</si>
  <si>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</si>
  <si>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</si>
  <si>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</si>
  <si>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</si>
  <si>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</si>
  <si>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</si>
  <si>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</si>
  <si>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堆放20平+加载83平</t>
    <phoneticPr fontId="1" type="noConversion"/>
  </si>
  <si>
    <t>KYSYSQ20240710005</t>
  </si>
  <si>
    <t>梁雨</t>
  </si>
  <si>
    <t>mts*2</t>
    <phoneticPr fontId="1" type="noConversion"/>
  </si>
  <si>
    <t>黄亮</t>
    <phoneticPr fontId="1" type="noConversion"/>
  </si>
  <si>
    <t>11070-41422024060</t>
  </si>
  <si>
    <t>落锤*2</t>
    <phoneticPr fontId="1" type="noConversion"/>
  </si>
  <si>
    <t>KYSYSQ20241213004</t>
  </si>
  <si>
    <t>落锤堆放</t>
    <phoneticPr fontId="1" type="noConversion"/>
  </si>
  <si>
    <t>长期</t>
    <phoneticPr fontId="1" type="noConversion"/>
  </si>
  <si>
    <t>周满旭，1.13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</si>
  <si>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</si>
  <si>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</si>
  <si>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</si>
  <si>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王伟民，1.13</t>
    <phoneticPr fontId="1" type="noConversion"/>
  </si>
  <si>
    <t>张忠诚，1.13</t>
    <phoneticPr fontId="1" type="noConversion"/>
  </si>
  <si>
    <t>沥青砂浆搅拌机</t>
    <phoneticPr fontId="1" type="noConversion"/>
  </si>
  <si>
    <t>KYSYSQ20241029001</t>
    <phoneticPr fontId="1" type="noConversion"/>
  </si>
  <si>
    <t>朱逸飞，1.14</t>
    <phoneticPr fontId="1" type="noConversion"/>
  </si>
  <si>
    <t>11070-41372022005</t>
    <phoneticPr fontId="1" type="noConversion"/>
  </si>
  <si>
    <t>KYSYSQ20241030004</t>
    <phoneticPr fontId="1" type="noConversion"/>
  </si>
  <si>
    <t>张殿龙，1.14</t>
    <phoneticPr fontId="1" type="noConversion"/>
  </si>
  <si>
    <t>KYSYSQ20241030003</t>
    <phoneticPr fontId="1" type="noConversion"/>
  </si>
  <si>
    <t>田德银，1.14</t>
    <phoneticPr fontId="1" type="noConversion"/>
  </si>
  <si>
    <t>蔡长宏，1.14</t>
    <phoneticPr fontId="1" type="noConversion"/>
  </si>
  <si>
    <t>周满旭，1.14</t>
    <phoneticPr fontId="1" type="noConversion"/>
  </si>
  <si>
    <t>高宇行，1.14</t>
    <phoneticPr fontId="1" type="noConversion"/>
  </si>
  <si>
    <t>陆迪，1.14</t>
    <phoneticPr fontId="1" type="noConversion"/>
  </si>
  <si>
    <t>水泥抗折抗压试验机</t>
    <phoneticPr fontId="1" type="noConversion"/>
  </si>
  <si>
    <t>肖志梅，1.14</t>
    <phoneticPr fontId="1" type="noConversion"/>
  </si>
  <si>
    <t>申鹏展，1.14</t>
    <phoneticPr fontId="1" type="noConversion"/>
  </si>
  <si>
    <t>董建辉，1.15</t>
    <phoneticPr fontId="1" type="noConversion"/>
  </si>
  <si>
    <t>蔡长宏，1.15</t>
    <phoneticPr fontId="1" type="noConversion"/>
  </si>
  <si>
    <t>孙奥淼，1.15</t>
    <phoneticPr fontId="1" type="noConversion"/>
  </si>
  <si>
    <t>方国庆，1.15</t>
    <phoneticPr fontId="1" type="noConversion"/>
  </si>
  <si>
    <t>11070-41372022006</t>
    <phoneticPr fontId="1" type="noConversion"/>
  </si>
  <si>
    <t>KYSYSQ20241105002</t>
    <phoneticPr fontId="1" type="noConversion"/>
  </si>
  <si>
    <t>李广亮，1.15</t>
    <phoneticPr fontId="1" type="noConversion"/>
  </si>
  <si>
    <t>李孝宝</t>
    <phoneticPr fontId="1" type="noConversion"/>
  </si>
  <si>
    <t>11070-41412024018</t>
    <phoneticPr fontId="1" type="noConversion"/>
  </si>
  <si>
    <t>KYSYSQ20241209001</t>
    <phoneticPr fontId="1" type="noConversion"/>
  </si>
  <si>
    <t>胡栋，1.16</t>
    <phoneticPr fontId="1" type="noConversion"/>
  </si>
  <si>
    <t>田德银，1.16</t>
    <phoneticPr fontId="1" type="noConversion"/>
  </si>
  <si>
    <t>戴硕，1.16</t>
    <phoneticPr fontId="1" type="noConversion"/>
  </si>
  <si>
    <t>王伟民，1.16</t>
    <phoneticPr fontId="1" type="noConversion"/>
  </si>
  <si>
    <t>KYSYSQ20241027003</t>
    <phoneticPr fontId="1" type="noConversion"/>
  </si>
  <si>
    <t>汤婷婷，1.16</t>
    <phoneticPr fontId="1" type="noConversion"/>
  </si>
  <si>
    <t>陆迪，1.16</t>
    <phoneticPr fontId="1" type="noConversion"/>
  </si>
  <si>
    <t>徐远航，1.16</t>
    <phoneticPr fontId="1" type="noConversion"/>
  </si>
  <si>
    <t>方伟民，1.17</t>
    <phoneticPr fontId="1" type="noConversion"/>
  </si>
  <si>
    <t>田德银，1.17</t>
    <phoneticPr fontId="1" type="noConversion"/>
  </si>
  <si>
    <t>陆迪，1.17</t>
    <phoneticPr fontId="1" type="noConversion"/>
  </si>
  <si>
    <t>陶书庆，1.17</t>
    <phoneticPr fontId="1" type="noConversion"/>
  </si>
  <si>
    <t>张殿龙，1.18</t>
    <phoneticPr fontId="1" type="noConversion"/>
  </si>
  <si>
    <t>汤婷婷，1.19</t>
    <phoneticPr fontId="1" type="noConversion"/>
  </si>
  <si>
    <t>净浆搅拌机</t>
    <phoneticPr fontId="1" type="noConversion"/>
  </si>
  <si>
    <t>李广亮，1.19</t>
    <phoneticPr fontId="1" type="noConversion"/>
  </si>
  <si>
    <t>方伟民，1.19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</si>
  <si>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</si>
  <si>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</si>
  <si>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</si>
  <si>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</si>
  <si>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</si>
  <si>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</si>
  <si>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</si>
  <si>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</si>
  <si>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</si>
  <si>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</si>
  <si>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王笔友(张凯)</t>
    <phoneticPr fontId="1" type="noConversion"/>
  </si>
  <si>
    <t>MTS*2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</si>
</sst>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);[Red]\(0.0\)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177" fontId="11" fillId="0" borderId="0" xfId="0" applyNumberFormat="1" applyFont="1" applyFill="1" applyBorder="1">
      <alignment vertical="center"/>
    </xf>
    <xf numFmtId="177" fontId="0" fillId="0" borderId="0" xfId="0" applyNumberForma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5" fillId="2" borderId="0" xfId="0" applyFont="1" applyFill="1" applyBorder="1">
      <alignment vertical="center"/>
    </xf>
    <xf numFmtId="177" fontId="9" fillId="2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177" fontId="5" fillId="2" borderId="0" xfId="0" applyNumberFormat="1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6" fillId="0" borderId="0" xfId="0" applyFont="1" applyFill="1">
      <alignment vertical="center"/>
    </xf>
    <xf numFmtId="0" fontId="18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4" borderId="1" xfId="0" applyFont="1" applyFill="1" applyBorder="1">
      <alignment vertical="center"/>
    </xf>
    <xf numFmtId="0" fontId="15" fillId="0" borderId="1" xfId="0" applyFont="1" applyBorder="1">
      <alignment vertical="center"/>
    </xf>
    <xf numFmtId="178" fontId="11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22"/>
  <sheetViews>
    <sheetView tabSelected="1" zoomScale="115" zoomScaleNormal="115" workbookViewId="0">
      <selection activeCell="F17" sqref="F17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1.77734375" style="7" hidden="1" customWidth="1"/>
    <col min="5" max="5" width="12.44140625" style="42" customWidth="1"/>
    <col min="6" max="6" width="9.44140625" style="42" customWidth="1"/>
    <col min="7" max="7" width="12.21875" style="42" customWidth="1"/>
    <col min="8" max="8" width="21.21875" style="3" customWidth="1"/>
    <col min="9" max="9" width="26.21875" style="7" customWidth="1"/>
    <col min="10" max="10" width="25" style="3" customWidth="1"/>
    <col min="11" max="11" width="9.44140625" style="3" customWidth="1"/>
    <col min="12" max="16384" width="8.88671875" style="3"/>
  </cols>
  <sheetData>
    <row r="1" spans="1:12">
      <c r="A1" s="2"/>
      <c r="B1" s="25"/>
      <c r="C1" s="25"/>
      <c r="D1" s="25"/>
      <c r="H1" s="25"/>
      <c r="I1" s="25"/>
    </row>
    <row r="2" spans="1:12">
      <c r="A2" s="37" t="s">
        <v>0</v>
      </c>
      <c r="B2" s="37" t="s">
        <v>1</v>
      </c>
      <c r="C2" s="37" t="s">
        <v>11</v>
      </c>
      <c r="D2" s="37" t="s">
        <v>158</v>
      </c>
      <c r="E2" s="43" t="s">
        <v>3</v>
      </c>
      <c r="F2" s="43" t="s">
        <v>2</v>
      </c>
      <c r="G2" s="43" t="s">
        <v>4</v>
      </c>
      <c r="H2" s="16" t="s">
        <v>5</v>
      </c>
      <c r="I2" s="16" t="s">
        <v>8</v>
      </c>
      <c r="J2" s="37" t="s">
        <v>9</v>
      </c>
      <c r="K2"/>
    </row>
    <row r="3" spans="1:12">
      <c r="A3" s="28" t="s">
        <v>6</v>
      </c>
      <c r="B3" s="26" t="s">
        <v>7</v>
      </c>
      <c r="C3" s="26" t="s">
        <v>14</v>
      </c>
      <c r="D3" s="27" t="s">
        <v>156</v>
      </c>
      <c r="E3" s="27">
        <v>103</v>
      </c>
      <c r="F3" s="92">
        <f>E3*6</f>
        <v>618</v>
      </c>
      <c r="G3" s="27">
        <v>500</v>
      </c>
      <c r="H3" s="27" t="s">
        <v>321</v>
      </c>
      <c r="I3" s="27" t="s">
        <v>224</v>
      </c>
      <c r="J3" s="27" t="s">
        <v>225</v>
      </c>
      <c r="K3" s="27" t="s">
        <v>252</v>
      </c>
      <c r="L3"/>
    </row>
    <row r="4" spans="1:12">
      <c r="A4" s="28" t="s">
        <v>6</v>
      </c>
      <c r="B4" s="26" t="s">
        <v>7</v>
      </c>
      <c r="C4" s="26" t="s">
        <v>12</v>
      </c>
      <c r="D4" s="27" t="s">
        <v>166</v>
      </c>
      <c r="E4" s="92">
        <v>20</v>
      </c>
      <c r="F4" s="27">
        <v>60</v>
      </c>
      <c r="G4" s="27">
        <v>0</v>
      </c>
      <c r="H4" s="27"/>
      <c r="I4" s="27" t="s">
        <v>253</v>
      </c>
      <c r="J4" s="93" t="s">
        <v>254</v>
      </c>
      <c r="K4" s="27" t="s">
        <v>226</v>
      </c>
      <c r="L4"/>
    </row>
    <row r="5" spans="1:12">
      <c r="A5" s="28" t="s">
        <v>6</v>
      </c>
      <c r="B5" s="26" t="s">
        <v>7</v>
      </c>
      <c r="C5" s="26" t="s">
        <v>227</v>
      </c>
      <c r="D5" s="27" t="s">
        <v>228</v>
      </c>
      <c r="E5" s="27">
        <v>15</v>
      </c>
      <c r="F5" s="92">
        <v>60</v>
      </c>
      <c r="G5" s="27">
        <v>30</v>
      </c>
      <c r="H5" s="27"/>
      <c r="I5" s="27" t="s">
        <v>229</v>
      </c>
      <c r="J5" s="27" t="s">
        <v>230</v>
      </c>
      <c r="K5" s="27" t="s">
        <v>240</v>
      </c>
      <c r="L5"/>
    </row>
    <row r="6" spans="1:12">
      <c r="A6" s="28" t="s">
        <v>6</v>
      </c>
      <c r="B6" s="26" t="s">
        <v>7</v>
      </c>
      <c r="C6" s="26" t="s">
        <v>227</v>
      </c>
      <c r="D6" s="27" t="s">
        <v>228</v>
      </c>
      <c r="E6" s="27">
        <v>5</v>
      </c>
      <c r="F6" s="92">
        <v>30</v>
      </c>
      <c r="G6" s="27">
        <v>0</v>
      </c>
      <c r="H6" s="27"/>
      <c r="I6" s="27" t="s">
        <v>229</v>
      </c>
      <c r="J6" s="27" t="s">
        <v>230</v>
      </c>
      <c r="K6" s="27" t="s">
        <v>223</v>
      </c>
      <c r="L6"/>
    </row>
    <row r="7" spans="1:12">
      <c r="A7" s="28" t="s">
        <v>6</v>
      </c>
      <c r="B7" s="26" t="s">
        <v>7</v>
      </c>
      <c r="C7" s="26" t="s">
        <v>12</v>
      </c>
      <c r="D7" s="27" t="s">
        <v>166</v>
      </c>
      <c r="E7" s="27">
        <v>83</v>
      </c>
      <c r="F7" s="92">
        <f>83*3</f>
        <v>249</v>
      </c>
      <c r="G7" s="27">
        <v>750</v>
      </c>
      <c r="H7" s="27" t="s">
        <v>232</v>
      </c>
      <c r="I7" s="27" t="s">
        <v>233</v>
      </c>
      <c r="J7" s="27" t="s">
        <v>234</v>
      </c>
      <c r="K7" s="27"/>
      <c r="L7"/>
    </row>
    <row r="8" spans="1:12">
      <c r="A8" s="28" t="s">
        <v>6</v>
      </c>
      <c r="B8" s="26" t="s">
        <v>7</v>
      </c>
      <c r="C8" s="26" t="s">
        <v>106</v>
      </c>
      <c r="D8" s="27" t="s">
        <v>241</v>
      </c>
      <c r="E8" s="27">
        <v>10</v>
      </c>
      <c r="F8" s="92">
        <v>30</v>
      </c>
      <c r="G8" s="27">
        <v>0</v>
      </c>
      <c r="H8" s="27"/>
      <c r="I8" s="27" t="s">
        <v>242</v>
      </c>
      <c r="J8" s="27" t="s">
        <v>243</v>
      </c>
      <c r="K8" s="27" t="s">
        <v>244</v>
      </c>
      <c r="L8"/>
    </row>
    <row r="9" spans="1:12">
      <c r="A9" s="28" t="s">
        <v>6</v>
      </c>
      <c r="B9" s="26" t="s">
        <v>7</v>
      </c>
      <c r="C9" s="26" t="s">
        <v>14</v>
      </c>
      <c r="D9" s="27" t="s">
        <v>156</v>
      </c>
      <c r="E9" s="27">
        <v>15</v>
      </c>
      <c r="F9" s="92">
        <v>60</v>
      </c>
      <c r="G9" s="27">
        <v>400</v>
      </c>
      <c r="H9" s="27" t="s">
        <v>255</v>
      </c>
      <c r="I9" s="27" t="s">
        <v>15</v>
      </c>
      <c r="J9" s="27" t="s">
        <v>16</v>
      </c>
      <c r="K9" s="27" t="s">
        <v>239</v>
      </c>
      <c r="L9"/>
    </row>
    <row r="10" spans="1:12">
      <c r="A10" s="28" t="s">
        <v>6</v>
      </c>
      <c r="B10" s="26" t="s">
        <v>7</v>
      </c>
      <c r="C10" s="26" t="s">
        <v>235</v>
      </c>
      <c r="D10" s="27" t="s">
        <v>236</v>
      </c>
      <c r="E10" s="27">
        <v>5</v>
      </c>
      <c r="F10" s="92">
        <v>30</v>
      </c>
      <c r="G10" s="27">
        <v>0</v>
      </c>
      <c r="H10" s="27"/>
      <c r="I10" s="27" t="s">
        <v>237</v>
      </c>
      <c r="J10" s="27" t="s">
        <v>238</v>
      </c>
      <c r="K10" s="27" t="s">
        <v>223</v>
      </c>
      <c r="L10"/>
    </row>
    <row r="11" spans="1:12">
      <c r="A11" s="28" t="s">
        <v>6</v>
      </c>
      <c r="B11" s="26" t="s">
        <v>7</v>
      </c>
      <c r="C11" s="27" t="s">
        <v>256</v>
      </c>
      <c r="D11" s="27" t="s">
        <v>257</v>
      </c>
      <c r="E11" s="27">
        <v>65</v>
      </c>
      <c r="F11" s="27">
        <f>65*3</f>
        <v>195</v>
      </c>
      <c r="G11" s="27">
        <v>1200</v>
      </c>
      <c r="H11" s="27" t="s">
        <v>258</v>
      </c>
      <c r="I11" s="27" t="s">
        <v>259</v>
      </c>
      <c r="J11" s="27"/>
      <c r="K11" s="27" t="s">
        <v>260</v>
      </c>
      <c r="L11"/>
    </row>
    <row r="12" spans="1:12">
      <c r="A12" s="28" t="s">
        <v>6</v>
      </c>
      <c r="B12" s="26" t="s">
        <v>231</v>
      </c>
      <c r="C12" s="27" t="s">
        <v>247</v>
      </c>
      <c r="D12" s="27" t="s">
        <v>248</v>
      </c>
      <c r="E12" s="27">
        <v>10</v>
      </c>
      <c r="F12" s="27">
        <v>60</v>
      </c>
      <c r="G12" s="27">
        <v>0</v>
      </c>
      <c r="H12" s="27"/>
      <c r="I12" s="27" t="s">
        <v>249</v>
      </c>
      <c r="J12" s="27" t="s">
        <v>250</v>
      </c>
      <c r="K12" s="27" t="s">
        <v>251</v>
      </c>
      <c r="L12" t="s">
        <v>261</v>
      </c>
    </row>
    <row r="13" spans="1:12">
      <c r="A13" s="28" t="s">
        <v>6</v>
      </c>
      <c r="B13" s="26" t="s">
        <v>7</v>
      </c>
      <c r="C13" s="26" t="s">
        <v>14</v>
      </c>
      <c r="D13" s="27" t="s">
        <v>156</v>
      </c>
      <c r="E13" s="27">
        <v>5</v>
      </c>
      <c r="F13" s="92">
        <v>30</v>
      </c>
      <c r="G13" s="27">
        <v>0</v>
      </c>
      <c r="H13" s="27"/>
      <c r="I13" s="27"/>
      <c r="J13" s="27" t="s">
        <v>20</v>
      </c>
      <c r="K13" s="27" t="s">
        <v>17</v>
      </c>
      <c r="L13" t="s">
        <v>261</v>
      </c>
    </row>
    <row r="14" spans="1:12">
      <c r="A14" s="28" t="s">
        <v>6</v>
      </c>
      <c r="B14" s="26" t="s">
        <v>7</v>
      </c>
      <c r="C14" s="26" t="s">
        <v>136</v>
      </c>
      <c r="D14" s="27" t="s">
        <v>245</v>
      </c>
      <c r="E14" s="28">
        <v>5</v>
      </c>
      <c r="F14" s="92">
        <v>30</v>
      </c>
      <c r="G14" s="27">
        <v>0</v>
      </c>
      <c r="H14" s="26"/>
      <c r="I14" s="27"/>
      <c r="J14" s="27" t="s">
        <v>20</v>
      </c>
      <c r="K14" s="27" t="s">
        <v>17</v>
      </c>
      <c r="L14" t="s">
        <v>261</v>
      </c>
    </row>
    <row r="15" spans="1:12">
      <c r="A15" s="28" t="s">
        <v>6</v>
      </c>
      <c r="B15" s="26" t="s">
        <v>7</v>
      </c>
      <c r="C15" s="26" t="s">
        <v>12</v>
      </c>
      <c r="D15" s="27" t="s">
        <v>155</v>
      </c>
      <c r="E15" s="28">
        <v>5</v>
      </c>
      <c r="F15" s="92">
        <v>30</v>
      </c>
      <c r="G15" s="27">
        <v>0</v>
      </c>
      <c r="H15" s="26"/>
      <c r="I15" s="27"/>
      <c r="J15" s="27" t="s">
        <v>20</v>
      </c>
      <c r="K15" s="27" t="s">
        <v>17</v>
      </c>
      <c r="L15" t="s">
        <v>261</v>
      </c>
    </row>
    <row r="16" spans="1:12">
      <c r="A16" s="28" t="s">
        <v>6</v>
      </c>
      <c r="B16" s="26" t="s">
        <v>7</v>
      </c>
      <c r="C16" s="26" t="s">
        <v>10</v>
      </c>
      <c r="D16" s="27" t="s">
        <v>246</v>
      </c>
      <c r="E16" s="27">
        <v>25</v>
      </c>
      <c r="F16" s="92">
        <v>150</v>
      </c>
      <c r="G16" s="27">
        <v>0</v>
      </c>
      <c r="H16" s="27"/>
      <c r="I16" s="27" t="s">
        <v>19</v>
      </c>
      <c r="J16" s="27" t="s">
        <v>18</v>
      </c>
      <c r="K16" s="27" t="s">
        <v>21</v>
      </c>
      <c r="L16" t="s">
        <v>261</v>
      </c>
    </row>
    <row r="17" spans="1:11">
      <c r="A17" s="28"/>
      <c r="B17" s="26"/>
      <c r="C17" s="26"/>
      <c r="D17" s="27"/>
      <c r="E17" s="44"/>
      <c r="F17" s="46">
        <f>SUM(F3:F16)</f>
        <v>1632</v>
      </c>
      <c r="G17" s="46">
        <f>SUM(G3:G16)</f>
        <v>2880</v>
      </c>
      <c r="H17" s="27"/>
      <c r="I17" s="36"/>
      <c r="J17" s="26"/>
      <c r="K17" s="27"/>
    </row>
    <row r="18" spans="1:11">
      <c r="A18" s="28"/>
      <c r="B18" s="26"/>
      <c r="C18" s="26"/>
      <c r="D18" s="27"/>
      <c r="E18" s="44"/>
      <c r="F18" s="45"/>
      <c r="G18" s="44"/>
      <c r="H18" s="27"/>
      <c r="I18" s="36"/>
      <c r="J18" s="26"/>
      <c r="K18" s="27"/>
    </row>
    <row r="19" spans="1:11">
      <c r="A19" s="94" t="s">
        <v>310</v>
      </c>
      <c r="B19" s="94" t="s">
        <v>311</v>
      </c>
      <c r="C19" s="94" t="s">
        <v>312</v>
      </c>
      <c r="D19" s="94" t="s">
        <v>313</v>
      </c>
      <c r="E19" s="94" t="s">
        <v>314</v>
      </c>
      <c r="F19" s="94" t="s">
        <v>315</v>
      </c>
      <c r="G19" s="94" t="s">
        <v>316</v>
      </c>
      <c r="H19" s="94" t="s">
        <v>317</v>
      </c>
      <c r="I19" s="94" t="s">
        <v>318</v>
      </c>
      <c r="J19" s="94" t="s">
        <v>319</v>
      </c>
    </row>
    <row r="20" spans="1:11">
      <c r="A20" s="85" t="s">
        <v>222</v>
      </c>
      <c r="B20" s="85" t="s">
        <v>22</v>
      </c>
      <c r="C20" s="85" t="s">
        <v>23</v>
      </c>
      <c r="D20" s="86"/>
      <c r="E20" s="85">
        <v>8</v>
      </c>
      <c r="F20" s="85">
        <f>6*E20</f>
        <v>48</v>
      </c>
      <c r="G20" s="85"/>
      <c r="H20" s="85"/>
      <c r="I20" s="85" t="s">
        <v>24</v>
      </c>
      <c r="J20" s="87"/>
    </row>
    <row r="21" spans="1:11">
      <c r="A21" s="85" t="s">
        <v>222</v>
      </c>
      <c r="B21" s="85" t="s">
        <v>22</v>
      </c>
      <c r="C21" s="87" t="s">
        <v>25</v>
      </c>
      <c r="D21" s="88" t="s">
        <v>122</v>
      </c>
      <c r="E21" s="87">
        <v>1</v>
      </c>
      <c r="F21" s="85">
        <f t="shared" ref="F21:F27" si="0">E21*6</f>
        <v>6</v>
      </c>
      <c r="G21" s="85"/>
      <c r="H21" s="85"/>
      <c r="I21" s="85"/>
      <c r="J21" s="85" t="s">
        <v>26</v>
      </c>
    </row>
    <row r="22" spans="1:11">
      <c r="A22" s="85" t="s">
        <v>222</v>
      </c>
      <c r="B22" s="85" t="s">
        <v>22</v>
      </c>
      <c r="C22" s="87" t="s">
        <v>27</v>
      </c>
      <c r="D22" s="85"/>
      <c r="E22" s="87">
        <v>60</v>
      </c>
      <c r="F22" s="85">
        <f t="shared" si="0"/>
        <v>360</v>
      </c>
      <c r="G22" s="85"/>
      <c r="H22" s="85"/>
      <c r="I22" s="85"/>
      <c r="J22" s="85" t="s">
        <v>26</v>
      </c>
    </row>
    <row r="23" spans="1:11">
      <c r="A23" s="85" t="s">
        <v>222</v>
      </c>
      <c r="B23" s="85" t="s">
        <v>22</v>
      </c>
      <c r="C23" s="87" t="s">
        <v>28</v>
      </c>
      <c r="D23" s="88" t="s">
        <v>219</v>
      </c>
      <c r="E23" s="87">
        <v>7</v>
      </c>
      <c r="F23" s="85">
        <f t="shared" si="0"/>
        <v>42</v>
      </c>
      <c r="G23" s="87"/>
      <c r="H23" s="87"/>
      <c r="I23" s="87"/>
      <c r="J23" s="85" t="s">
        <v>26</v>
      </c>
    </row>
    <row r="24" spans="1:11">
      <c r="A24" s="85" t="s">
        <v>222</v>
      </c>
      <c r="B24" s="85" t="s">
        <v>22</v>
      </c>
      <c r="C24" s="87" t="s">
        <v>29</v>
      </c>
      <c r="D24" s="89" t="s">
        <v>167</v>
      </c>
      <c r="E24" s="87">
        <v>1</v>
      </c>
      <c r="F24" s="85">
        <f t="shared" si="0"/>
        <v>6</v>
      </c>
      <c r="G24" s="87"/>
      <c r="H24" s="87"/>
      <c r="I24" s="85"/>
      <c r="J24" s="85" t="s">
        <v>26</v>
      </c>
    </row>
    <row r="25" spans="1:11">
      <c r="A25" s="85" t="s">
        <v>222</v>
      </c>
      <c r="B25" s="85" t="s">
        <v>22</v>
      </c>
      <c r="C25" s="87" t="s">
        <v>30</v>
      </c>
      <c r="D25" s="88" t="s">
        <v>123</v>
      </c>
      <c r="E25" s="87">
        <v>4</v>
      </c>
      <c r="F25" s="85">
        <v>24</v>
      </c>
      <c r="G25" s="87"/>
      <c r="H25" s="87"/>
      <c r="I25" s="85" t="s">
        <v>31</v>
      </c>
      <c r="J25" s="85"/>
    </row>
    <row r="26" spans="1:11">
      <c r="A26" s="85" t="s">
        <v>222</v>
      </c>
      <c r="B26" s="85" t="s">
        <v>22</v>
      </c>
      <c r="C26" s="87" t="s">
        <v>32</v>
      </c>
      <c r="D26" s="87" t="s">
        <v>124</v>
      </c>
      <c r="E26" s="87">
        <f>ROUNDUP(15.66,0)</f>
        <v>16</v>
      </c>
      <c r="F26" s="85">
        <v>96</v>
      </c>
      <c r="G26" s="87"/>
      <c r="H26" s="87"/>
      <c r="I26" s="85" t="s">
        <v>33</v>
      </c>
      <c r="J26" s="85"/>
    </row>
    <row r="27" spans="1:11">
      <c r="A27" s="85" t="s">
        <v>222</v>
      </c>
      <c r="B27" s="85" t="s">
        <v>22</v>
      </c>
      <c r="C27" s="89" t="s">
        <v>34</v>
      </c>
      <c r="D27" s="87" t="s">
        <v>220</v>
      </c>
      <c r="E27" s="87">
        <v>2</v>
      </c>
      <c r="F27" s="87">
        <f t="shared" si="0"/>
        <v>12</v>
      </c>
      <c r="G27" s="87"/>
      <c r="H27" s="87"/>
      <c r="I27" s="85" t="s">
        <v>35</v>
      </c>
      <c r="J27" s="87"/>
    </row>
    <row r="28" spans="1:11">
      <c r="A28" s="85" t="s">
        <v>222</v>
      </c>
      <c r="B28" s="85" t="s">
        <v>36</v>
      </c>
      <c r="C28" s="87" t="s">
        <v>37</v>
      </c>
      <c r="D28" s="87" t="s">
        <v>125</v>
      </c>
      <c r="E28" s="87">
        <v>163</v>
      </c>
      <c r="F28" s="87">
        <f>E28*6</f>
        <v>978</v>
      </c>
      <c r="G28" s="87">
        <f>F28*0.5</f>
        <v>489</v>
      </c>
      <c r="H28" s="90" t="s">
        <v>221</v>
      </c>
      <c r="I28" s="87" t="s">
        <v>162</v>
      </c>
      <c r="J28" s="91"/>
    </row>
    <row r="29" spans="1:11">
      <c r="A29" s="5"/>
      <c r="B29" s="8"/>
      <c r="C29" s="8"/>
      <c r="F29" s="47">
        <f>SUM(F19:F28)</f>
        <v>1572</v>
      </c>
      <c r="G29" s="47">
        <f>SUM(G19:G28)</f>
        <v>489</v>
      </c>
      <c r="H29" s="18"/>
    </row>
    <row r="30" spans="1:11">
      <c r="A30" s="5"/>
      <c r="B30" s="8"/>
      <c r="C30" s="8"/>
      <c r="F30" s="47"/>
      <c r="G30" s="47"/>
      <c r="H30" s="25"/>
    </row>
    <row r="31" spans="1:11">
      <c r="A31" s="94" t="s">
        <v>310</v>
      </c>
      <c r="B31" s="94" t="s">
        <v>311</v>
      </c>
      <c r="C31" s="94" t="s">
        <v>312</v>
      </c>
      <c r="D31" s="94" t="s">
        <v>313</v>
      </c>
      <c r="E31" s="94" t="s">
        <v>314</v>
      </c>
      <c r="F31" s="94" t="s">
        <v>315</v>
      </c>
      <c r="G31" s="94" t="s">
        <v>316</v>
      </c>
      <c r="H31" s="94" t="s">
        <v>317</v>
      </c>
      <c r="I31" s="94" t="s">
        <v>318</v>
      </c>
      <c r="J31" s="94" t="s">
        <v>319</v>
      </c>
    </row>
    <row r="32" spans="1:11">
      <c r="A32" s="77" t="s">
        <v>218</v>
      </c>
      <c r="B32" s="78">
        <v>109</v>
      </c>
      <c r="C32" s="79" t="s">
        <v>12</v>
      </c>
      <c r="D32" s="79" t="s">
        <v>195</v>
      </c>
      <c r="E32" s="79">
        <v>20</v>
      </c>
      <c r="F32" s="79">
        <v>20</v>
      </c>
      <c r="G32" s="77"/>
      <c r="H32" s="79"/>
      <c r="I32" s="79" t="s">
        <v>196</v>
      </c>
      <c r="J32" s="79" t="s">
        <v>262</v>
      </c>
    </row>
    <row r="33" spans="1:10">
      <c r="A33" s="77" t="s">
        <v>218</v>
      </c>
      <c r="B33" s="80">
        <v>105</v>
      </c>
      <c r="C33" s="79" t="s">
        <v>263</v>
      </c>
      <c r="D33" s="79" t="s">
        <v>264</v>
      </c>
      <c r="E33" s="79">
        <v>20</v>
      </c>
      <c r="F33" s="79">
        <v>20</v>
      </c>
      <c r="G33" s="77"/>
      <c r="H33" s="79"/>
      <c r="I33" s="81" t="s">
        <v>265</v>
      </c>
      <c r="J33" s="79" t="s">
        <v>266</v>
      </c>
    </row>
    <row r="34" spans="1:10">
      <c r="A34" s="77" t="s">
        <v>218</v>
      </c>
      <c r="B34" s="79">
        <v>101</v>
      </c>
      <c r="C34" s="79" t="s">
        <v>181</v>
      </c>
      <c r="D34" s="79" t="s">
        <v>182</v>
      </c>
      <c r="E34" s="79">
        <v>10</v>
      </c>
      <c r="F34" s="79">
        <v>10</v>
      </c>
      <c r="G34" s="77"/>
      <c r="H34" s="79"/>
      <c r="I34" s="79" t="s">
        <v>183</v>
      </c>
      <c r="J34" s="79" t="s">
        <v>267</v>
      </c>
    </row>
    <row r="35" spans="1:10">
      <c r="A35" s="77" t="s">
        <v>218</v>
      </c>
      <c r="B35" s="82">
        <v>107</v>
      </c>
      <c r="C35" s="79" t="s">
        <v>181</v>
      </c>
      <c r="D35" s="79" t="s">
        <v>182</v>
      </c>
      <c r="E35" s="79">
        <v>30</v>
      </c>
      <c r="F35" s="79">
        <v>30</v>
      </c>
      <c r="G35" s="77">
        <v>15</v>
      </c>
      <c r="H35" s="79" t="s">
        <v>268</v>
      </c>
      <c r="I35" s="81" t="s">
        <v>269</v>
      </c>
      <c r="J35" s="79" t="s">
        <v>270</v>
      </c>
    </row>
    <row r="36" spans="1:10">
      <c r="A36" s="77" t="s">
        <v>218</v>
      </c>
      <c r="B36" s="78">
        <v>104106108</v>
      </c>
      <c r="C36" s="79" t="s">
        <v>169</v>
      </c>
      <c r="D36" s="79" t="s">
        <v>271</v>
      </c>
      <c r="E36" s="79">
        <v>15</v>
      </c>
      <c r="F36" s="79">
        <v>15</v>
      </c>
      <c r="G36" s="77"/>
      <c r="H36" s="79"/>
      <c r="I36" s="79" t="s">
        <v>272</v>
      </c>
      <c r="J36" s="79" t="s">
        <v>273</v>
      </c>
    </row>
    <row r="37" spans="1:10">
      <c r="A37" s="77" t="s">
        <v>218</v>
      </c>
      <c r="B37" s="78">
        <v>208</v>
      </c>
      <c r="C37" s="79" t="s">
        <v>181</v>
      </c>
      <c r="D37" s="79" t="s">
        <v>182</v>
      </c>
      <c r="E37" s="79">
        <v>10</v>
      </c>
      <c r="F37" s="79">
        <v>10</v>
      </c>
      <c r="G37" s="77"/>
      <c r="H37" s="79"/>
      <c r="I37" s="79" t="s">
        <v>274</v>
      </c>
      <c r="J37" s="79" t="s">
        <v>275</v>
      </c>
    </row>
    <row r="38" spans="1:10">
      <c r="A38" s="77" t="s">
        <v>218</v>
      </c>
      <c r="B38" s="78">
        <v>105</v>
      </c>
      <c r="C38" s="79" t="s">
        <v>263</v>
      </c>
      <c r="D38" s="79" t="s">
        <v>264</v>
      </c>
      <c r="E38" s="79">
        <v>100</v>
      </c>
      <c r="F38" s="79">
        <v>100</v>
      </c>
      <c r="G38" s="77"/>
      <c r="H38" s="79"/>
      <c r="I38" s="79" t="s">
        <v>265</v>
      </c>
      <c r="J38" s="79" t="s">
        <v>276</v>
      </c>
    </row>
    <row r="39" spans="1:10">
      <c r="A39" s="77" t="s">
        <v>218</v>
      </c>
      <c r="B39" s="78">
        <v>109</v>
      </c>
      <c r="C39" s="79" t="s">
        <v>12</v>
      </c>
      <c r="D39" s="79" t="s">
        <v>195</v>
      </c>
      <c r="E39" s="79">
        <v>25</v>
      </c>
      <c r="F39" s="79">
        <v>25</v>
      </c>
      <c r="G39" s="77">
        <v>50</v>
      </c>
      <c r="H39" s="79" t="s">
        <v>168</v>
      </c>
      <c r="I39" s="79" t="s">
        <v>196</v>
      </c>
      <c r="J39" s="79" t="s">
        <v>277</v>
      </c>
    </row>
    <row r="40" spans="1:10">
      <c r="A40" s="77" t="s">
        <v>218</v>
      </c>
      <c r="B40" s="78">
        <v>104210</v>
      </c>
      <c r="C40" s="79" t="s">
        <v>172</v>
      </c>
      <c r="D40" s="79" t="s">
        <v>188</v>
      </c>
      <c r="E40" s="79">
        <v>10</v>
      </c>
      <c r="F40" s="79">
        <v>10</v>
      </c>
      <c r="G40" s="77"/>
      <c r="H40" s="79"/>
      <c r="I40" s="79" t="s">
        <v>189</v>
      </c>
      <c r="J40" s="79" t="s">
        <v>278</v>
      </c>
    </row>
    <row r="41" spans="1:10">
      <c r="A41" s="77" t="s">
        <v>218</v>
      </c>
      <c r="B41" s="78">
        <v>206</v>
      </c>
      <c r="C41" s="79" t="s">
        <v>172</v>
      </c>
      <c r="D41" s="79" t="s">
        <v>188</v>
      </c>
      <c r="E41" s="79">
        <v>10</v>
      </c>
      <c r="F41" s="79">
        <v>10</v>
      </c>
      <c r="G41" s="77"/>
      <c r="H41" s="79"/>
      <c r="I41" s="81" t="s">
        <v>189</v>
      </c>
      <c r="J41" s="79" t="s">
        <v>279</v>
      </c>
    </row>
    <row r="42" spans="1:10">
      <c r="A42" s="77" t="s">
        <v>218</v>
      </c>
      <c r="B42" s="78">
        <v>109</v>
      </c>
      <c r="C42" s="79" t="s">
        <v>169</v>
      </c>
      <c r="D42" s="79" t="s">
        <v>271</v>
      </c>
      <c r="E42" s="79">
        <v>25</v>
      </c>
      <c r="F42" s="79">
        <v>25</v>
      </c>
      <c r="G42" s="77">
        <v>50</v>
      </c>
      <c r="H42" s="79" t="s">
        <v>280</v>
      </c>
      <c r="I42" s="79" t="s">
        <v>193</v>
      </c>
      <c r="J42" s="79" t="s">
        <v>281</v>
      </c>
    </row>
    <row r="43" spans="1:10">
      <c r="A43" s="77" t="s">
        <v>218</v>
      </c>
      <c r="B43" s="78">
        <v>103</v>
      </c>
      <c r="C43" s="79" t="s">
        <v>14</v>
      </c>
      <c r="D43" s="79" t="s">
        <v>179</v>
      </c>
      <c r="E43" s="79">
        <v>20</v>
      </c>
      <c r="F43" s="79">
        <v>20</v>
      </c>
      <c r="G43" s="77"/>
      <c r="H43" s="79"/>
      <c r="I43" s="79" t="s">
        <v>180</v>
      </c>
      <c r="J43" s="79" t="s">
        <v>282</v>
      </c>
    </row>
    <row r="44" spans="1:10">
      <c r="A44" s="77" t="s">
        <v>218</v>
      </c>
      <c r="B44" s="78">
        <v>204</v>
      </c>
      <c r="C44" s="79" t="s">
        <v>184</v>
      </c>
      <c r="D44" s="79" t="s">
        <v>185</v>
      </c>
      <c r="E44" s="79">
        <v>50</v>
      </c>
      <c r="F44" s="79">
        <v>50</v>
      </c>
      <c r="G44" s="77">
        <v>25</v>
      </c>
      <c r="H44" s="79" t="s">
        <v>174</v>
      </c>
      <c r="I44" s="79" t="s">
        <v>186</v>
      </c>
      <c r="J44" s="79" t="s">
        <v>283</v>
      </c>
    </row>
    <row r="45" spans="1:10">
      <c r="A45" s="77" t="s">
        <v>218</v>
      </c>
      <c r="B45" s="78">
        <v>105</v>
      </c>
      <c r="C45" s="79" t="s">
        <v>263</v>
      </c>
      <c r="D45" s="79" t="s">
        <v>264</v>
      </c>
      <c r="E45" s="79">
        <v>100</v>
      </c>
      <c r="F45" s="79">
        <v>100</v>
      </c>
      <c r="G45" s="77"/>
      <c r="H45" s="79"/>
      <c r="I45" s="81" t="s">
        <v>265</v>
      </c>
      <c r="J45" s="79" t="s">
        <v>284</v>
      </c>
    </row>
    <row r="46" spans="1:10">
      <c r="A46" s="77" t="s">
        <v>218</v>
      </c>
      <c r="B46" s="78">
        <v>103</v>
      </c>
      <c r="C46" s="79" t="s">
        <v>14</v>
      </c>
      <c r="D46" s="79" t="s">
        <v>179</v>
      </c>
      <c r="E46" s="79">
        <v>20</v>
      </c>
      <c r="F46" s="79">
        <v>20</v>
      </c>
      <c r="G46" s="77"/>
      <c r="H46" s="79"/>
      <c r="I46" s="79" t="s">
        <v>180</v>
      </c>
      <c r="J46" s="79" t="s">
        <v>285</v>
      </c>
    </row>
    <row r="47" spans="1:10">
      <c r="A47" s="77" t="s">
        <v>218</v>
      </c>
      <c r="B47" s="78">
        <v>109</v>
      </c>
      <c r="C47" s="79" t="s">
        <v>169</v>
      </c>
      <c r="D47" s="79" t="s">
        <v>271</v>
      </c>
      <c r="E47" s="79">
        <v>25</v>
      </c>
      <c r="F47" s="79">
        <v>25</v>
      </c>
      <c r="G47" s="77">
        <v>50</v>
      </c>
      <c r="H47" s="79" t="s">
        <v>168</v>
      </c>
      <c r="I47" s="79" t="s">
        <v>193</v>
      </c>
      <c r="J47" s="79" t="s">
        <v>286</v>
      </c>
    </row>
    <row r="48" spans="1:10">
      <c r="A48" s="77" t="s">
        <v>218</v>
      </c>
      <c r="B48" s="79">
        <v>109</v>
      </c>
      <c r="C48" s="79" t="s">
        <v>171</v>
      </c>
      <c r="D48" s="79" t="s">
        <v>287</v>
      </c>
      <c r="E48" s="79">
        <v>25</v>
      </c>
      <c r="F48" s="79">
        <v>25</v>
      </c>
      <c r="G48" s="77">
        <v>50</v>
      </c>
      <c r="H48" s="79" t="s">
        <v>280</v>
      </c>
      <c r="I48" s="79" t="s">
        <v>288</v>
      </c>
      <c r="J48" s="79" t="s">
        <v>289</v>
      </c>
    </row>
    <row r="49" spans="1:10">
      <c r="A49" s="77" t="s">
        <v>218</v>
      </c>
      <c r="B49" s="78">
        <v>109</v>
      </c>
      <c r="C49" s="79" t="s">
        <v>290</v>
      </c>
      <c r="D49" s="79" t="s">
        <v>291</v>
      </c>
      <c r="E49" s="79">
        <v>25</v>
      </c>
      <c r="F49" s="79">
        <v>25</v>
      </c>
      <c r="G49" s="77">
        <v>50</v>
      </c>
      <c r="H49" s="79" t="s">
        <v>168</v>
      </c>
      <c r="I49" s="79" t="s">
        <v>292</v>
      </c>
      <c r="J49" s="79" t="s">
        <v>293</v>
      </c>
    </row>
    <row r="50" spans="1:10">
      <c r="A50" s="77" t="s">
        <v>218</v>
      </c>
      <c r="B50" s="79">
        <v>208</v>
      </c>
      <c r="C50" s="79" t="s">
        <v>181</v>
      </c>
      <c r="D50" s="79" t="s">
        <v>182</v>
      </c>
      <c r="E50" s="79">
        <v>10</v>
      </c>
      <c r="F50" s="79">
        <v>10</v>
      </c>
      <c r="G50" s="77"/>
      <c r="H50" s="83"/>
      <c r="I50" s="79" t="s">
        <v>274</v>
      </c>
      <c r="J50" s="79" t="s">
        <v>294</v>
      </c>
    </row>
    <row r="51" spans="1:10">
      <c r="A51" s="77" t="s">
        <v>218</v>
      </c>
      <c r="B51" s="79">
        <v>104</v>
      </c>
      <c r="C51" s="79" t="s">
        <v>171</v>
      </c>
      <c r="D51" s="79" t="s">
        <v>287</v>
      </c>
      <c r="E51" s="79">
        <v>10</v>
      </c>
      <c r="F51" s="79">
        <v>10</v>
      </c>
      <c r="G51" s="77"/>
      <c r="H51" s="83"/>
      <c r="I51" s="79" t="s">
        <v>288</v>
      </c>
      <c r="J51" s="79" t="s">
        <v>295</v>
      </c>
    </row>
    <row r="52" spans="1:10">
      <c r="A52" s="77" t="s">
        <v>218</v>
      </c>
      <c r="B52" s="78">
        <v>108109</v>
      </c>
      <c r="C52" s="79" t="s">
        <v>263</v>
      </c>
      <c r="D52" s="79" t="s">
        <v>264</v>
      </c>
      <c r="E52" s="79">
        <v>100</v>
      </c>
      <c r="F52" s="79">
        <v>100</v>
      </c>
      <c r="G52" s="77">
        <v>50</v>
      </c>
      <c r="H52" s="83" t="s">
        <v>168</v>
      </c>
      <c r="I52" s="79" t="s">
        <v>265</v>
      </c>
      <c r="J52" s="79" t="s">
        <v>296</v>
      </c>
    </row>
    <row r="53" spans="1:10">
      <c r="A53" s="77" t="s">
        <v>218</v>
      </c>
      <c r="B53" s="78">
        <v>109</v>
      </c>
      <c r="C53" s="79" t="s">
        <v>173</v>
      </c>
      <c r="D53" s="79" t="s">
        <v>190</v>
      </c>
      <c r="E53" s="79">
        <v>25</v>
      </c>
      <c r="F53" s="79">
        <v>25</v>
      </c>
      <c r="G53" s="77">
        <v>50</v>
      </c>
      <c r="H53" s="83" t="s">
        <v>280</v>
      </c>
      <c r="I53" s="79" t="s">
        <v>297</v>
      </c>
      <c r="J53" s="79" t="s">
        <v>298</v>
      </c>
    </row>
    <row r="54" spans="1:10">
      <c r="A54" s="77" t="s">
        <v>218</v>
      </c>
      <c r="B54" s="78">
        <v>109</v>
      </c>
      <c r="C54" s="79" t="s">
        <v>172</v>
      </c>
      <c r="D54" s="79" t="s">
        <v>188</v>
      </c>
      <c r="E54" s="79">
        <v>25</v>
      </c>
      <c r="F54" s="79">
        <v>25</v>
      </c>
      <c r="G54" s="77">
        <v>50</v>
      </c>
      <c r="H54" s="83" t="s">
        <v>168</v>
      </c>
      <c r="I54" s="79" t="s">
        <v>189</v>
      </c>
      <c r="J54" s="79" t="s">
        <v>299</v>
      </c>
    </row>
    <row r="55" spans="1:10">
      <c r="A55" s="77" t="s">
        <v>218</v>
      </c>
      <c r="B55" s="78">
        <v>109</v>
      </c>
      <c r="C55" s="79" t="s">
        <v>169</v>
      </c>
      <c r="D55" s="79" t="s">
        <v>271</v>
      </c>
      <c r="E55" s="79">
        <v>25</v>
      </c>
      <c r="F55" s="79">
        <v>25</v>
      </c>
      <c r="G55" s="77">
        <v>50</v>
      </c>
      <c r="H55" s="83" t="s">
        <v>280</v>
      </c>
      <c r="I55" s="79" t="s">
        <v>193</v>
      </c>
      <c r="J55" s="79" t="s">
        <v>300</v>
      </c>
    </row>
    <row r="56" spans="1:10">
      <c r="A56" s="77" t="s">
        <v>218</v>
      </c>
      <c r="B56" s="78">
        <v>109</v>
      </c>
      <c r="C56" s="79" t="s">
        <v>263</v>
      </c>
      <c r="D56" s="79" t="s">
        <v>264</v>
      </c>
      <c r="E56" s="79">
        <v>25</v>
      </c>
      <c r="F56" s="79">
        <v>25</v>
      </c>
      <c r="G56" s="77">
        <v>50</v>
      </c>
      <c r="H56" s="83" t="s">
        <v>168</v>
      </c>
      <c r="I56" s="79" t="s">
        <v>265</v>
      </c>
      <c r="J56" s="79" t="s">
        <v>301</v>
      </c>
    </row>
    <row r="57" spans="1:10">
      <c r="A57" s="77" t="s">
        <v>218</v>
      </c>
      <c r="B57" s="78">
        <v>208</v>
      </c>
      <c r="C57" s="79" t="s">
        <v>181</v>
      </c>
      <c r="D57" s="79" t="s">
        <v>182</v>
      </c>
      <c r="E57" s="79">
        <v>10</v>
      </c>
      <c r="F57" s="79">
        <v>10</v>
      </c>
      <c r="G57" s="77"/>
      <c r="H57" s="83"/>
      <c r="I57" s="79" t="s">
        <v>274</v>
      </c>
      <c r="J57" s="79" t="s">
        <v>302</v>
      </c>
    </row>
    <row r="58" spans="1:10">
      <c r="A58" s="77" t="s">
        <v>218</v>
      </c>
      <c r="B58" s="78">
        <v>206</v>
      </c>
      <c r="C58" s="79" t="s">
        <v>172</v>
      </c>
      <c r="D58" s="79" t="s">
        <v>188</v>
      </c>
      <c r="E58" s="79">
        <v>10</v>
      </c>
      <c r="F58" s="79">
        <v>10</v>
      </c>
      <c r="G58" s="77"/>
      <c r="H58" s="83"/>
      <c r="I58" s="79" t="s">
        <v>189</v>
      </c>
      <c r="J58" s="79" t="s">
        <v>303</v>
      </c>
    </row>
    <row r="59" spans="1:10">
      <c r="A59" s="77" t="s">
        <v>218</v>
      </c>
      <c r="B59" s="78">
        <v>204</v>
      </c>
      <c r="C59" s="79" t="s">
        <v>169</v>
      </c>
      <c r="D59" s="79" t="s">
        <v>271</v>
      </c>
      <c r="E59" s="79">
        <v>50</v>
      </c>
      <c r="F59" s="79">
        <v>50</v>
      </c>
      <c r="G59" s="77">
        <v>25</v>
      </c>
      <c r="H59" s="83" t="s">
        <v>174</v>
      </c>
      <c r="I59" s="79" t="s">
        <v>272</v>
      </c>
      <c r="J59" s="79" t="s">
        <v>304</v>
      </c>
    </row>
    <row r="60" spans="1:10">
      <c r="A60" s="77" t="s">
        <v>218</v>
      </c>
      <c r="B60" s="78">
        <v>104106108208</v>
      </c>
      <c r="C60" s="79" t="s">
        <v>169</v>
      </c>
      <c r="D60" s="79" t="s">
        <v>271</v>
      </c>
      <c r="E60" s="79">
        <v>10</v>
      </c>
      <c r="F60" s="79">
        <v>10</v>
      </c>
      <c r="G60" s="77"/>
      <c r="H60" s="83"/>
      <c r="I60" s="79" t="s">
        <v>272</v>
      </c>
      <c r="J60" s="79" t="s">
        <v>305</v>
      </c>
    </row>
    <row r="61" spans="1:10">
      <c r="A61" s="77" t="s">
        <v>218</v>
      </c>
      <c r="B61" s="78">
        <v>109</v>
      </c>
      <c r="C61" s="79" t="s">
        <v>173</v>
      </c>
      <c r="D61" s="79" t="s">
        <v>190</v>
      </c>
      <c r="E61" s="79">
        <v>25</v>
      </c>
      <c r="F61" s="79">
        <v>25</v>
      </c>
      <c r="G61" s="77">
        <v>50</v>
      </c>
      <c r="H61" s="83" t="s">
        <v>168</v>
      </c>
      <c r="I61" s="79" t="s">
        <v>297</v>
      </c>
      <c r="J61" s="79" t="s">
        <v>306</v>
      </c>
    </row>
    <row r="62" spans="1:10">
      <c r="A62" s="77" t="s">
        <v>218</v>
      </c>
      <c r="B62" s="78">
        <v>107</v>
      </c>
      <c r="C62" s="79" t="s">
        <v>171</v>
      </c>
      <c r="D62" s="79" t="s">
        <v>287</v>
      </c>
      <c r="E62" s="79">
        <v>30</v>
      </c>
      <c r="F62" s="79">
        <v>30</v>
      </c>
      <c r="G62" s="77">
        <v>15</v>
      </c>
      <c r="H62" s="83" t="s">
        <v>307</v>
      </c>
      <c r="I62" s="79" t="s">
        <v>288</v>
      </c>
      <c r="J62" s="79" t="s">
        <v>308</v>
      </c>
    </row>
    <row r="63" spans="1:10">
      <c r="A63" s="77" t="s">
        <v>218</v>
      </c>
      <c r="B63" s="78">
        <v>105109</v>
      </c>
      <c r="C63" s="79" t="s">
        <v>263</v>
      </c>
      <c r="D63" s="79" t="s">
        <v>264</v>
      </c>
      <c r="E63" s="79">
        <v>30</v>
      </c>
      <c r="F63" s="79">
        <v>30</v>
      </c>
      <c r="G63" s="77">
        <v>50</v>
      </c>
      <c r="H63" s="83" t="s">
        <v>280</v>
      </c>
      <c r="I63" s="79" t="s">
        <v>265</v>
      </c>
      <c r="J63" s="79" t="s">
        <v>309</v>
      </c>
    </row>
    <row r="64" spans="1:10">
      <c r="A64" s="77" t="s">
        <v>218</v>
      </c>
      <c r="B64" s="79" t="s">
        <v>175</v>
      </c>
      <c r="C64" s="79" t="s">
        <v>170</v>
      </c>
      <c r="D64" s="79" t="s">
        <v>176</v>
      </c>
      <c r="E64" s="79">
        <v>3</v>
      </c>
      <c r="F64" s="79">
        <v>18</v>
      </c>
      <c r="G64" s="79"/>
      <c r="H64" s="79"/>
      <c r="I64" s="79" t="s">
        <v>177</v>
      </c>
      <c r="J64" s="79" t="s">
        <v>178</v>
      </c>
    </row>
    <row r="65" spans="1:11">
      <c r="A65" s="77" t="s">
        <v>218</v>
      </c>
      <c r="B65" s="79" t="s">
        <v>175</v>
      </c>
      <c r="C65" s="79" t="s">
        <v>14</v>
      </c>
      <c r="D65" s="79" t="s">
        <v>179</v>
      </c>
      <c r="E65" s="79">
        <v>1.5</v>
      </c>
      <c r="F65" s="79">
        <v>9</v>
      </c>
      <c r="G65" s="79"/>
      <c r="H65" s="79"/>
      <c r="I65" s="79" t="s">
        <v>180</v>
      </c>
      <c r="J65" s="79" t="s">
        <v>178</v>
      </c>
    </row>
    <row r="66" spans="1:11">
      <c r="A66" s="77" t="s">
        <v>218</v>
      </c>
      <c r="B66" s="79" t="s">
        <v>175</v>
      </c>
      <c r="C66" s="79" t="s">
        <v>181</v>
      </c>
      <c r="D66" s="79" t="s">
        <v>182</v>
      </c>
      <c r="E66" s="79">
        <v>4.5</v>
      </c>
      <c r="F66" s="79">
        <v>27</v>
      </c>
      <c r="G66" s="79"/>
      <c r="H66" s="79"/>
      <c r="I66" s="79" t="s">
        <v>183</v>
      </c>
      <c r="J66" s="79" t="s">
        <v>178</v>
      </c>
      <c r="K66" s="25"/>
    </row>
    <row r="67" spans="1:11">
      <c r="A67" s="77" t="s">
        <v>218</v>
      </c>
      <c r="B67" s="79" t="s">
        <v>175</v>
      </c>
      <c r="C67" s="79" t="s">
        <v>184</v>
      </c>
      <c r="D67" s="79" t="s">
        <v>185</v>
      </c>
      <c r="E67" s="79">
        <v>4.5</v>
      </c>
      <c r="F67" s="79">
        <v>27</v>
      </c>
      <c r="G67" s="79"/>
      <c r="H67" s="79"/>
      <c r="I67" s="79" t="s">
        <v>186</v>
      </c>
      <c r="J67" s="79" t="s">
        <v>178</v>
      </c>
      <c r="K67" s="25"/>
    </row>
    <row r="68" spans="1:11">
      <c r="A68" s="77" t="s">
        <v>218</v>
      </c>
      <c r="B68" s="79" t="s">
        <v>175</v>
      </c>
      <c r="C68" s="79" t="s">
        <v>187</v>
      </c>
      <c r="D68" s="79"/>
      <c r="E68" s="79">
        <v>3</v>
      </c>
      <c r="F68" s="79">
        <v>18</v>
      </c>
      <c r="G68" s="79"/>
      <c r="H68" s="79"/>
      <c r="I68" s="79"/>
      <c r="J68" s="79" t="s">
        <v>178</v>
      </c>
      <c r="K68" s="25"/>
    </row>
    <row r="69" spans="1:11">
      <c r="A69" s="77" t="s">
        <v>218</v>
      </c>
      <c r="B69" s="79" t="s">
        <v>175</v>
      </c>
      <c r="C69" s="79" t="s">
        <v>172</v>
      </c>
      <c r="D69" s="79" t="s">
        <v>188</v>
      </c>
      <c r="E69" s="79">
        <v>1.5</v>
      </c>
      <c r="F69" s="79">
        <v>9</v>
      </c>
      <c r="G69" s="79"/>
      <c r="H69" s="79"/>
      <c r="I69" s="79" t="s">
        <v>189</v>
      </c>
      <c r="J69" s="79" t="s">
        <v>178</v>
      </c>
      <c r="K69" s="25"/>
    </row>
    <row r="70" spans="1:11">
      <c r="A70" s="77" t="s">
        <v>218</v>
      </c>
      <c r="B70" s="79" t="s">
        <v>175</v>
      </c>
      <c r="C70" s="79" t="s">
        <v>38</v>
      </c>
      <c r="D70" s="79" t="s">
        <v>190</v>
      </c>
      <c r="E70" s="79">
        <v>11</v>
      </c>
      <c r="F70" s="79">
        <v>66</v>
      </c>
      <c r="G70" s="79"/>
      <c r="H70" s="79"/>
      <c r="I70" s="79" t="s">
        <v>191</v>
      </c>
      <c r="J70" s="79" t="s">
        <v>178</v>
      </c>
      <c r="K70" s="25"/>
    </row>
    <row r="71" spans="1:11">
      <c r="A71" s="77" t="s">
        <v>218</v>
      </c>
      <c r="B71" s="79" t="s">
        <v>175</v>
      </c>
      <c r="C71" s="79" t="s">
        <v>169</v>
      </c>
      <c r="D71" s="79" t="s">
        <v>192</v>
      </c>
      <c r="E71" s="79">
        <v>8</v>
      </c>
      <c r="F71" s="79">
        <v>48</v>
      </c>
      <c r="G71" s="79"/>
      <c r="H71" s="79"/>
      <c r="I71" s="79" t="s">
        <v>193</v>
      </c>
      <c r="J71" s="79" t="s">
        <v>178</v>
      </c>
      <c r="K71" s="25"/>
    </row>
    <row r="72" spans="1:11">
      <c r="A72" s="77" t="s">
        <v>218</v>
      </c>
      <c r="B72" s="79" t="s">
        <v>194</v>
      </c>
      <c r="C72" s="79" t="s">
        <v>12</v>
      </c>
      <c r="D72" s="79" t="s">
        <v>195</v>
      </c>
      <c r="E72" s="79">
        <v>4.5</v>
      </c>
      <c r="F72" s="79">
        <v>27</v>
      </c>
      <c r="G72" s="79"/>
      <c r="H72" s="79"/>
      <c r="I72" s="79" t="s">
        <v>196</v>
      </c>
      <c r="J72" s="79" t="s">
        <v>178</v>
      </c>
      <c r="K72" s="25"/>
    </row>
    <row r="73" spans="1:11">
      <c r="A73" s="77" t="s">
        <v>218</v>
      </c>
      <c r="B73" s="79">
        <v>109</v>
      </c>
      <c r="C73" s="79" t="s">
        <v>13</v>
      </c>
      <c r="D73" s="79"/>
      <c r="E73" s="79">
        <v>3</v>
      </c>
      <c r="F73" s="79">
        <v>18</v>
      </c>
      <c r="G73" s="79"/>
      <c r="H73" s="79"/>
      <c r="I73" s="79"/>
      <c r="J73" s="79" t="s">
        <v>178</v>
      </c>
      <c r="K73" s="25"/>
    </row>
    <row r="74" spans="1:11">
      <c r="A74" s="19"/>
      <c r="B74" s="25"/>
      <c r="C74" s="25"/>
      <c r="D74" s="25"/>
      <c r="E74" s="25"/>
      <c r="F74" s="84">
        <f>SUM(F32:F73)</f>
        <v>1192</v>
      </c>
      <c r="G74" s="84">
        <f>SUM(G32:G73)</f>
        <v>680</v>
      </c>
      <c r="H74" s="25"/>
      <c r="I74" s="25"/>
      <c r="J74" s="25"/>
      <c r="K74" s="25"/>
    </row>
    <row r="76" spans="1:11">
      <c r="A76" s="70" t="s">
        <v>39</v>
      </c>
      <c r="B76" s="71" t="s">
        <v>40</v>
      </c>
      <c r="C76" s="71" t="s">
        <v>41</v>
      </c>
      <c r="D76" s="72"/>
      <c r="E76" s="73">
        <v>12</v>
      </c>
      <c r="F76" s="73">
        <f>E76*12</f>
        <v>144</v>
      </c>
      <c r="G76" s="73">
        <v>0</v>
      </c>
      <c r="H76" s="71" t="s">
        <v>161</v>
      </c>
      <c r="I76" s="74" t="s">
        <v>51</v>
      </c>
      <c r="J76" s="71" t="s">
        <v>51</v>
      </c>
    </row>
    <row r="77" spans="1:11">
      <c r="A77" s="70" t="s">
        <v>39</v>
      </c>
      <c r="B77" s="71" t="s">
        <v>40</v>
      </c>
      <c r="C77" s="71" t="s">
        <v>42</v>
      </c>
      <c r="D77" s="71" t="s">
        <v>126</v>
      </c>
      <c r="E77" s="73">
        <v>2</v>
      </c>
      <c r="F77" s="73">
        <f t="shared" ref="F77:F83" si="1">E77*12</f>
        <v>24</v>
      </c>
      <c r="G77" s="73">
        <v>0</v>
      </c>
      <c r="H77" s="71" t="s">
        <v>161</v>
      </c>
      <c r="I77" s="74" t="s">
        <v>127</v>
      </c>
      <c r="J77" s="71" t="s">
        <v>43</v>
      </c>
    </row>
    <row r="78" spans="1:11">
      <c r="A78" s="70" t="s">
        <v>39</v>
      </c>
      <c r="B78" s="71" t="s">
        <v>40</v>
      </c>
      <c r="C78" s="71" t="s">
        <v>44</v>
      </c>
      <c r="D78" s="71" t="s">
        <v>128</v>
      </c>
      <c r="E78" s="73">
        <v>2</v>
      </c>
      <c r="F78" s="73">
        <f t="shared" si="1"/>
        <v>24</v>
      </c>
      <c r="G78" s="73">
        <v>0</v>
      </c>
      <c r="H78" s="71" t="s">
        <v>161</v>
      </c>
      <c r="I78" s="74" t="s">
        <v>129</v>
      </c>
      <c r="J78" s="71" t="s">
        <v>45</v>
      </c>
    </row>
    <row r="79" spans="1:11">
      <c r="A79" s="70" t="s">
        <v>39</v>
      </c>
      <c r="B79" s="71" t="s">
        <v>40</v>
      </c>
      <c r="C79" s="71" t="s">
        <v>46</v>
      </c>
      <c r="D79" s="71" t="s">
        <v>130</v>
      </c>
      <c r="E79" s="73">
        <v>4</v>
      </c>
      <c r="F79" s="73">
        <f t="shared" si="1"/>
        <v>48</v>
      </c>
      <c r="G79" s="73">
        <v>0</v>
      </c>
      <c r="H79" s="71" t="s">
        <v>161</v>
      </c>
      <c r="I79" s="74" t="s">
        <v>47</v>
      </c>
      <c r="J79" s="71" t="s">
        <v>131</v>
      </c>
    </row>
    <row r="80" spans="1:11">
      <c r="A80" s="70" t="s">
        <v>39</v>
      </c>
      <c r="B80" s="71" t="s">
        <v>40</v>
      </c>
      <c r="C80" s="71" t="s">
        <v>48</v>
      </c>
      <c r="D80" s="71" t="s">
        <v>132</v>
      </c>
      <c r="E80" s="75">
        <v>4</v>
      </c>
      <c r="F80" s="73">
        <f t="shared" si="1"/>
        <v>48</v>
      </c>
      <c r="G80" s="73">
        <v>0</v>
      </c>
      <c r="H80" s="71" t="s">
        <v>161</v>
      </c>
      <c r="I80" s="74" t="s">
        <v>133</v>
      </c>
      <c r="J80" s="71" t="s">
        <v>49</v>
      </c>
    </row>
    <row r="81" spans="1:11">
      <c r="A81" s="70" t="s">
        <v>39</v>
      </c>
      <c r="B81" s="71" t="s">
        <v>40</v>
      </c>
      <c r="C81" s="59" t="s">
        <v>50</v>
      </c>
      <c r="D81" s="71" t="s">
        <v>126</v>
      </c>
      <c r="E81" s="75">
        <v>4</v>
      </c>
      <c r="F81" s="73">
        <f t="shared" si="1"/>
        <v>48</v>
      </c>
      <c r="G81" s="73">
        <v>0</v>
      </c>
      <c r="H81" s="71" t="s">
        <v>161</v>
      </c>
      <c r="I81" s="59" t="s">
        <v>134</v>
      </c>
      <c r="J81" s="71" t="s">
        <v>135</v>
      </c>
    </row>
    <row r="82" spans="1:11">
      <c r="A82" s="70" t="s">
        <v>39</v>
      </c>
      <c r="B82" s="71" t="s">
        <v>40</v>
      </c>
      <c r="C82" s="71" t="s">
        <v>52</v>
      </c>
      <c r="D82" s="59"/>
      <c r="E82" s="75">
        <v>10</v>
      </c>
      <c r="F82" s="73">
        <f t="shared" si="1"/>
        <v>120</v>
      </c>
      <c r="G82" s="73">
        <v>0</v>
      </c>
      <c r="H82" s="71" t="s">
        <v>161</v>
      </c>
      <c r="I82" s="59"/>
      <c r="J82" s="71" t="s">
        <v>51</v>
      </c>
    </row>
    <row r="83" spans="1:11">
      <c r="A83" s="70" t="s">
        <v>39</v>
      </c>
      <c r="B83" s="71" t="s">
        <v>40</v>
      </c>
      <c r="C83" s="71" t="s">
        <v>53</v>
      </c>
      <c r="D83" s="59"/>
      <c r="E83" s="75">
        <v>2</v>
      </c>
      <c r="F83" s="73">
        <f t="shared" si="1"/>
        <v>24</v>
      </c>
      <c r="G83" s="73">
        <v>0</v>
      </c>
      <c r="H83" s="71" t="s">
        <v>161</v>
      </c>
      <c r="I83" s="59"/>
      <c r="J83" s="59"/>
    </row>
    <row r="84" spans="1:11">
      <c r="A84" s="4"/>
      <c r="B84" s="5"/>
      <c r="C84" s="5"/>
      <c r="E84" s="49"/>
      <c r="F84" s="50">
        <f>SUM(F76:F83)</f>
        <v>480</v>
      </c>
      <c r="G84" s="50">
        <f>SUM(G76:G83)</f>
        <v>0</v>
      </c>
      <c r="I84" s="5"/>
    </row>
    <row r="86" spans="1:11">
      <c r="A86" s="4"/>
      <c r="B86" s="5"/>
      <c r="C86" s="5"/>
      <c r="D86" s="20"/>
      <c r="E86" s="48"/>
      <c r="F86" s="48"/>
      <c r="G86" s="48"/>
      <c r="H86" s="1"/>
      <c r="I86" s="6"/>
      <c r="J86" s="5"/>
    </row>
    <row r="87" spans="1:11">
      <c r="A87" s="61" t="s">
        <v>64</v>
      </c>
      <c r="B87" s="62" t="s">
        <v>63</v>
      </c>
      <c r="C87" s="62" t="s">
        <v>62</v>
      </c>
      <c r="D87" s="63" t="s">
        <v>157</v>
      </c>
      <c r="E87" s="64">
        <v>19</v>
      </c>
      <c r="F87" s="64">
        <v>114</v>
      </c>
      <c r="G87" s="64">
        <v>0</v>
      </c>
      <c r="H87" s="65"/>
      <c r="I87" s="66"/>
      <c r="J87" s="62"/>
    </row>
    <row r="88" spans="1:11">
      <c r="A88" s="61" t="s">
        <v>64</v>
      </c>
      <c r="B88" s="62" t="s">
        <v>61</v>
      </c>
      <c r="C88" s="62" t="s">
        <v>60</v>
      </c>
      <c r="D88" s="67"/>
      <c r="E88" s="64">
        <v>19</v>
      </c>
      <c r="F88" s="64">
        <v>114</v>
      </c>
      <c r="G88" s="64">
        <v>0</v>
      </c>
      <c r="H88" s="65"/>
      <c r="I88" s="66" t="s">
        <v>59</v>
      </c>
      <c r="J88" s="62" t="s">
        <v>58</v>
      </c>
    </row>
    <row r="89" spans="1:11">
      <c r="A89" s="61" t="s">
        <v>64</v>
      </c>
      <c r="B89" s="61" t="s">
        <v>57</v>
      </c>
      <c r="C89" s="62" t="s">
        <v>56</v>
      </c>
      <c r="D89" s="67"/>
      <c r="E89" s="68">
        <v>19</v>
      </c>
      <c r="F89" s="64">
        <v>114</v>
      </c>
      <c r="G89" s="64">
        <v>0</v>
      </c>
      <c r="H89" s="69"/>
      <c r="I89" s="66" t="s">
        <v>55</v>
      </c>
      <c r="J89" s="62" t="s">
        <v>54</v>
      </c>
    </row>
    <row r="90" spans="1:11">
      <c r="A90" s="4"/>
      <c r="B90" s="4"/>
      <c r="C90" s="5"/>
      <c r="E90" s="49"/>
      <c r="F90" s="47">
        <f>SUM(F86:F89)</f>
        <v>342</v>
      </c>
      <c r="G90" s="47">
        <f>SUM(G86:G89)</f>
        <v>0</v>
      </c>
      <c r="I90" s="6"/>
    </row>
    <row r="91" spans="1:11">
      <c r="J91" s="21"/>
      <c r="K91" s="23"/>
    </row>
    <row r="92" spans="1:11">
      <c r="A92" s="51" t="s">
        <v>197</v>
      </c>
      <c r="B92" s="100" t="s">
        <v>65</v>
      </c>
      <c r="C92" s="100" t="s">
        <v>198</v>
      </c>
      <c r="D92" s="101" t="s">
        <v>148</v>
      </c>
      <c r="E92" s="102">
        <v>18</v>
      </c>
      <c r="F92" s="102">
        <f>E92*12</f>
        <v>216</v>
      </c>
      <c r="G92" s="102"/>
      <c r="H92" s="102"/>
      <c r="I92" s="103" t="s">
        <v>66</v>
      </c>
      <c r="J92" s="100" t="s">
        <v>67</v>
      </c>
      <c r="K92" s="23"/>
    </row>
    <row r="93" spans="1:11">
      <c r="A93" s="52" t="s">
        <v>197</v>
      </c>
      <c r="B93" s="104" t="s">
        <v>68</v>
      </c>
      <c r="C93" s="104" t="s">
        <v>69</v>
      </c>
      <c r="D93" s="105" t="s">
        <v>149</v>
      </c>
      <c r="E93" s="104">
        <v>12</v>
      </c>
      <c r="F93" s="106">
        <f t="shared" ref="F93:F94" si="2">E93*6</f>
        <v>72</v>
      </c>
      <c r="G93" s="95"/>
      <c r="H93" s="95"/>
      <c r="I93" s="107" t="s">
        <v>70</v>
      </c>
      <c r="J93" s="104" t="s">
        <v>71</v>
      </c>
      <c r="K93" s="23"/>
    </row>
    <row r="94" spans="1:11">
      <c r="A94" s="52" t="s">
        <v>197</v>
      </c>
      <c r="B94" s="104" t="s">
        <v>72</v>
      </c>
      <c r="C94" s="104" t="s">
        <v>73</v>
      </c>
      <c r="D94" s="105" t="s">
        <v>150</v>
      </c>
      <c r="E94" s="108">
        <v>38</v>
      </c>
      <c r="F94" s="106">
        <f t="shared" si="2"/>
        <v>228</v>
      </c>
      <c r="G94" s="95"/>
      <c r="H94" s="95"/>
      <c r="I94" s="107" t="s">
        <v>74</v>
      </c>
      <c r="J94" s="104" t="s">
        <v>75</v>
      </c>
      <c r="K94" s="23"/>
    </row>
    <row r="95" spans="1:11">
      <c r="A95" s="52" t="s">
        <v>197</v>
      </c>
      <c r="B95" s="104" t="s">
        <v>76</v>
      </c>
      <c r="C95" s="104" t="s">
        <v>77</v>
      </c>
      <c r="D95" s="105" t="s">
        <v>199</v>
      </c>
      <c r="E95" s="108">
        <v>38</v>
      </c>
      <c r="F95" s="106">
        <f>E95*6/2</f>
        <v>114</v>
      </c>
      <c r="G95" s="95"/>
      <c r="H95" s="95"/>
      <c r="I95" s="107" t="s">
        <v>200</v>
      </c>
      <c r="J95" s="104" t="s">
        <v>201</v>
      </c>
      <c r="K95" s="23"/>
    </row>
    <row r="96" spans="1:11">
      <c r="A96" s="51" t="s">
        <v>197</v>
      </c>
      <c r="B96" s="100" t="s">
        <v>79</v>
      </c>
      <c r="C96" s="100" t="s">
        <v>202</v>
      </c>
      <c r="D96" s="101" t="s">
        <v>152</v>
      </c>
      <c r="E96" s="102">
        <v>9</v>
      </c>
      <c r="F96" s="102">
        <f>E96*12</f>
        <v>108</v>
      </c>
      <c r="G96" s="102"/>
      <c r="H96" s="102"/>
      <c r="I96" s="103" t="s">
        <v>80</v>
      </c>
      <c r="J96" s="100" t="s">
        <v>81</v>
      </c>
      <c r="K96" s="23"/>
    </row>
    <row r="97" spans="1:11">
      <c r="A97" s="51" t="s">
        <v>197</v>
      </c>
      <c r="B97" s="100" t="s">
        <v>79</v>
      </c>
      <c r="C97" s="100" t="s">
        <v>203</v>
      </c>
      <c r="D97" s="101" t="s">
        <v>151</v>
      </c>
      <c r="E97" s="102">
        <v>13</v>
      </c>
      <c r="F97" s="102">
        <f>E97*12</f>
        <v>156</v>
      </c>
      <c r="G97" s="102"/>
      <c r="H97" s="102"/>
      <c r="I97" s="103" t="s">
        <v>82</v>
      </c>
      <c r="J97" s="100" t="s">
        <v>78</v>
      </c>
      <c r="K97" s="23"/>
    </row>
    <row r="98" spans="1:11">
      <c r="A98" s="51" t="s">
        <v>197</v>
      </c>
      <c r="B98" s="100" t="s">
        <v>79</v>
      </c>
      <c r="C98" s="100" t="s">
        <v>204</v>
      </c>
      <c r="D98" s="101" t="s">
        <v>150</v>
      </c>
      <c r="E98" s="102">
        <v>15</v>
      </c>
      <c r="F98" s="102">
        <f t="shared" ref="F98:F100" si="3">E98*12</f>
        <v>180</v>
      </c>
      <c r="G98" s="102"/>
      <c r="H98" s="102"/>
      <c r="I98" s="103" t="s">
        <v>83</v>
      </c>
      <c r="J98" s="100" t="s">
        <v>84</v>
      </c>
      <c r="K98" s="23"/>
    </row>
    <row r="99" spans="1:11">
      <c r="A99" s="51" t="s">
        <v>197</v>
      </c>
      <c r="B99" s="100" t="s">
        <v>79</v>
      </c>
      <c r="C99" s="100" t="s">
        <v>205</v>
      </c>
      <c r="D99" s="101" t="s">
        <v>153</v>
      </c>
      <c r="E99" s="102">
        <v>2</v>
      </c>
      <c r="F99" s="102">
        <f t="shared" si="3"/>
        <v>24</v>
      </c>
      <c r="G99" s="102"/>
      <c r="H99" s="102"/>
      <c r="I99" s="103" t="s">
        <v>85</v>
      </c>
      <c r="J99" s="100" t="s">
        <v>86</v>
      </c>
      <c r="K99" s="23"/>
    </row>
    <row r="100" spans="1:11">
      <c r="A100" s="51" t="s">
        <v>197</v>
      </c>
      <c r="B100" s="100" t="s">
        <v>87</v>
      </c>
      <c r="C100" s="100" t="s">
        <v>206</v>
      </c>
      <c r="D100" s="101" t="s">
        <v>154</v>
      </c>
      <c r="E100" s="102">
        <v>18</v>
      </c>
      <c r="F100" s="102">
        <f t="shared" si="3"/>
        <v>216</v>
      </c>
      <c r="G100" s="102"/>
      <c r="H100" s="102"/>
      <c r="I100" s="103" t="s">
        <v>88</v>
      </c>
      <c r="J100" s="100" t="s">
        <v>89</v>
      </c>
      <c r="K100" s="23"/>
    </row>
    <row r="101" spans="1:11" ht="15">
      <c r="A101" s="54" t="s">
        <v>163</v>
      </c>
      <c r="B101" s="55" t="s">
        <v>164</v>
      </c>
      <c r="C101" s="55" t="s">
        <v>165</v>
      </c>
      <c r="D101" s="56"/>
      <c r="E101" s="57">
        <v>22</v>
      </c>
      <c r="F101" s="58">
        <v>132</v>
      </c>
      <c r="G101" s="58">
        <v>0</v>
      </c>
      <c r="H101" s="59"/>
      <c r="I101" s="60" t="s">
        <v>160</v>
      </c>
      <c r="J101" s="55"/>
    </row>
    <row r="102" spans="1:11" ht="15">
      <c r="A102" s="29"/>
      <c r="B102" s="30"/>
      <c r="C102" s="30"/>
      <c r="D102" s="31"/>
      <c r="E102" s="39"/>
      <c r="F102" s="41">
        <f>SUM(F92:F101)</f>
        <v>1446</v>
      </c>
      <c r="G102" s="41">
        <f>SUM(G92:G101)</f>
        <v>0</v>
      </c>
      <c r="H102" s="32"/>
      <c r="I102" s="33"/>
      <c r="J102" s="30"/>
    </row>
    <row r="103" spans="1:11" ht="15">
      <c r="A103" s="32"/>
      <c r="B103" s="32"/>
      <c r="C103" s="32"/>
      <c r="D103" s="31"/>
      <c r="E103" s="40"/>
      <c r="F103" s="40"/>
      <c r="G103" s="40"/>
      <c r="H103" s="32"/>
      <c r="I103" s="32"/>
      <c r="J103" s="32"/>
      <c r="K103" s="23"/>
    </row>
    <row r="104" spans="1:11" ht="15">
      <c r="A104" s="53" t="s">
        <v>216</v>
      </c>
      <c r="B104" s="53" t="s">
        <v>90</v>
      </c>
      <c r="C104" s="95" t="s">
        <v>91</v>
      </c>
      <c r="D104" s="98" t="s">
        <v>139</v>
      </c>
      <c r="E104" s="99">
        <v>12</v>
      </c>
      <c r="F104" s="99">
        <f t="shared" ref="F104:F112" si="4">E104*6</f>
        <v>72</v>
      </c>
      <c r="G104" s="95">
        <v>0</v>
      </c>
      <c r="H104" s="95" t="s">
        <v>90</v>
      </c>
      <c r="I104" s="95" t="s">
        <v>90</v>
      </c>
      <c r="J104" s="95"/>
      <c r="K104" s="23"/>
    </row>
    <row r="105" spans="1:11" ht="15">
      <c r="A105" s="53" t="s">
        <v>216</v>
      </c>
      <c r="B105" s="53" t="s">
        <v>90</v>
      </c>
      <c r="C105" s="95" t="s">
        <v>92</v>
      </c>
      <c r="D105" s="98" t="s">
        <v>140</v>
      </c>
      <c r="E105" s="99">
        <v>11</v>
      </c>
      <c r="F105" s="99">
        <f t="shared" si="4"/>
        <v>66</v>
      </c>
      <c r="G105" s="95">
        <v>0</v>
      </c>
      <c r="H105" s="95" t="s">
        <v>90</v>
      </c>
      <c r="I105" s="95" t="s">
        <v>90</v>
      </c>
      <c r="J105" s="95"/>
      <c r="K105" s="23"/>
    </row>
    <row r="106" spans="1:11" ht="15">
      <c r="A106" s="53" t="s">
        <v>216</v>
      </c>
      <c r="B106" s="53" t="s">
        <v>90</v>
      </c>
      <c r="C106" s="95" t="s">
        <v>93</v>
      </c>
      <c r="D106" s="98" t="s">
        <v>141</v>
      </c>
      <c r="E106" s="99">
        <v>5</v>
      </c>
      <c r="F106" s="99">
        <f t="shared" si="4"/>
        <v>30</v>
      </c>
      <c r="G106" s="95">
        <v>0</v>
      </c>
      <c r="H106" s="95" t="s">
        <v>90</v>
      </c>
      <c r="I106" s="95" t="s">
        <v>90</v>
      </c>
      <c r="J106" s="95"/>
      <c r="K106" s="23"/>
    </row>
    <row r="107" spans="1:11" ht="15">
      <c r="A107" s="53" t="s">
        <v>216</v>
      </c>
      <c r="B107" s="53" t="s">
        <v>90</v>
      </c>
      <c r="C107" s="95" t="s">
        <v>94</v>
      </c>
      <c r="D107" s="98" t="s">
        <v>142</v>
      </c>
      <c r="E107" s="99">
        <v>6</v>
      </c>
      <c r="F107" s="99">
        <f t="shared" si="4"/>
        <v>36</v>
      </c>
      <c r="G107" s="95">
        <v>0</v>
      </c>
      <c r="H107" s="95" t="s">
        <v>90</v>
      </c>
      <c r="I107" s="95" t="s">
        <v>90</v>
      </c>
      <c r="J107" s="95" t="s">
        <v>95</v>
      </c>
      <c r="K107" s="23"/>
    </row>
    <row r="108" spans="1:11" ht="15">
      <c r="A108" s="53" t="s">
        <v>216</v>
      </c>
      <c r="B108" s="53" t="s">
        <v>90</v>
      </c>
      <c r="C108" s="95" t="s">
        <v>96</v>
      </c>
      <c r="D108" s="98" t="s">
        <v>143</v>
      </c>
      <c r="E108" s="99">
        <v>6</v>
      </c>
      <c r="F108" s="99">
        <f t="shared" si="4"/>
        <v>36</v>
      </c>
      <c r="G108" s="95">
        <v>0</v>
      </c>
      <c r="H108" s="95" t="s">
        <v>90</v>
      </c>
      <c r="I108" s="95" t="s">
        <v>90</v>
      </c>
      <c r="J108" s="95"/>
      <c r="K108" s="23"/>
    </row>
    <row r="109" spans="1:11" ht="15">
      <c r="A109" s="53" t="s">
        <v>216</v>
      </c>
      <c r="B109" s="53" t="s">
        <v>90</v>
      </c>
      <c r="C109" s="95" t="s">
        <v>97</v>
      </c>
      <c r="D109" s="98" t="s">
        <v>144</v>
      </c>
      <c r="E109" s="99">
        <v>6</v>
      </c>
      <c r="F109" s="99">
        <f t="shared" si="4"/>
        <v>36</v>
      </c>
      <c r="G109" s="95">
        <v>0</v>
      </c>
      <c r="H109" s="95" t="s">
        <v>90</v>
      </c>
      <c r="I109" s="95" t="s">
        <v>90</v>
      </c>
      <c r="J109" s="95"/>
      <c r="K109" s="23"/>
    </row>
    <row r="110" spans="1:11" ht="15">
      <c r="A110" s="53" t="s">
        <v>216</v>
      </c>
      <c r="B110" s="53" t="s">
        <v>90</v>
      </c>
      <c r="C110" s="95" t="s">
        <v>98</v>
      </c>
      <c r="D110" s="98" t="s">
        <v>145</v>
      </c>
      <c r="E110" s="99">
        <v>4</v>
      </c>
      <c r="F110" s="99">
        <f t="shared" si="4"/>
        <v>24</v>
      </c>
      <c r="G110" s="95">
        <v>0</v>
      </c>
      <c r="H110" s="95" t="s">
        <v>90</v>
      </c>
      <c r="I110" s="95" t="s">
        <v>90</v>
      </c>
      <c r="J110" s="95"/>
      <c r="K110" s="23"/>
    </row>
    <row r="111" spans="1:11" ht="15">
      <c r="A111" s="53" t="s">
        <v>216</v>
      </c>
      <c r="B111" s="53" t="s">
        <v>90</v>
      </c>
      <c r="C111" s="95" t="s">
        <v>99</v>
      </c>
      <c r="D111" s="98" t="s">
        <v>146</v>
      </c>
      <c r="E111" s="99">
        <v>4</v>
      </c>
      <c r="F111" s="99">
        <f t="shared" si="4"/>
        <v>24</v>
      </c>
      <c r="G111" s="95">
        <v>0</v>
      </c>
      <c r="H111" s="95" t="s">
        <v>90</v>
      </c>
      <c r="I111" s="95" t="s">
        <v>90</v>
      </c>
      <c r="J111" s="95"/>
      <c r="K111" s="23"/>
    </row>
    <row r="112" spans="1:11" ht="15">
      <c r="A112" s="53" t="s">
        <v>216</v>
      </c>
      <c r="B112" s="53" t="s">
        <v>90</v>
      </c>
      <c r="C112" s="95" t="s">
        <v>100</v>
      </c>
      <c r="D112" s="98" t="s">
        <v>147</v>
      </c>
      <c r="E112" s="99">
        <v>4</v>
      </c>
      <c r="F112" s="99">
        <f t="shared" si="4"/>
        <v>24</v>
      </c>
      <c r="G112" s="95">
        <v>0</v>
      </c>
      <c r="H112" s="95" t="s">
        <v>90</v>
      </c>
      <c r="I112" s="95" t="s">
        <v>90</v>
      </c>
      <c r="J112" s="95"/>
      <c r="K112" s="23"/>
    </row>
    <row r="113" spans="1:11" ht="15">
      <c r="A113" s="32"/>
      <c r="B113" s="32"/>
      <c r="C113" s="32"/>
      <c r="D113" s="31"/>
      <c r="E113" s="40"/>
      <c r="F113" s="41">
        <f>SUM(F104:F112)</f>
        <v>348</v>
      </c>
      <c r="G113" s="41">
        <f>SUM(G104:G112)</f>
        <v>0</v>
      </c>
      <c r="H113" s="32"/>
      <c r="I113" s="32"/>
      <c r="J113" s="32"/>
      <c r="K113" s="23"/>
    </row>
    <row r="114" spans="1:11" ht="15">
      <c r="A114" s="32"/>
      <c r="B114" s="32"/>
      <c r="C114" s="32"/>
      <c r="D114" s="31"/>
      <c r="E114" s="40"/>
      <c r="F114" s="40"/>
      <c r="G114" s="40"/>
      <c r="H114" s="32"/>
      <c r="I114" s="32"/>
      <c r="J114" s="32"/>
      <c r="K114" s="23"/>
    </row>
    <row r="115" spans="1:11">
      <c r="A115" s="60" t="s">
        <v>215</v>
      </c>
      <c r="B115" s="95" t="s">
        <v>101</v>
      </c>
      <c r="C115" s="95" t="s">
        <v>102</v>
      </c>
      <c r="D115" s="95" t="s">
        <v>137</v>
      </c>
      <c r="E115" s="95">
        <v>1</v>
      </c>
      <c r="F115" s="95">
        <f>E115*6</f>
        <v>6</v>
      </c>
      <c r="G115" s="95"/>
      <c r="H115" s="95"/>
      <c r="I115" s="95" t="s">
        <v>103</v>
      </c>
      <c r="J115" s="95" t="s">
        <v>104</v>
      </c>
      <c r="K115" s="32"/>
    </row>
    <row r="116" spans="1:11">
      <c r="A116" s="60" t="s">
        <v>215</v>
      </c>
      <c r="B116" s="95" t="s">
        <v>105</v>
      </c>
      <c r="C116" s="95" t="s">
        <v>106</v>
      </c>
      <c r="D116" s="95" t="s">
        <v>138</v>
      </c>
      <c r="E116" s="95">
        <v>3</v>
      </c>
      <c r="F116" s="95">
        <f t="shared" ref="F116" si="5">E116*6</f>
        <v>18</v>
      </c>
      <c r="G116" s="95"/>
      <c r="H116" s="95"/>
      <c r="I116" s="95" t="s">
        <v>107</v>
      </c>
      <c r="J116" s="95" t="s">
        <v>108</v>
      </c>
      <c r="K116" s="32"/>
    </row>
    <row r="117" spans="1:11">
      <c r="A117" s="60" t="s">
        <v>215</v>
      </c>
      <c r="B117" s="95" t="s">
        <v>207</v>
      </c>
      <c r="C117" s="95" t="s">
        <v>106</v>
      </c>
      <c r="D117" s="95" t="s">
        <v>138</v>
      </c>
      <c r="E117" s="95">
        <v>22</v>
      </c>
      <c r="F117" s="95">
        <f>E117*6</f>
        <v>132</v>
      </c>
      <c r="G117" s="95"/>
      <c r="H117" s="95"/>
      <c r="I117" s="95" t="s">
        <v>109</v>
      </c>
      <c r="J117" s="95" t="s">
        <v>110</v>
      </c>
      <c r="K117" s="32"/>
    </row>
    <row r="118" spans="1:11">
      <c r="A118" s="60" t="s">
        <v>215</v>
      </c>
      <c r="B118" s="95" t="s">
        <v>208</v>
      </c>
      <c r="C118" s="95" t="s">
        <v>106</v>
      </c>
      <c r="D118" s="95" t="s">
        <v>138</v>
      </c>
      <c r="E118" s="95">
        <v>1</v>
      </c>
      <c r="F118" s="95">
        <f>E118*6</f>
        <v>6</v>
      </c>
      <c r="G118" s="95"/>
      <c r="H118" s="95"/>
      <c r="I118" s="96" t="s">
        <v>209</v>
      </c>
      <c r="J118" s="95" t="s">
        <v>210</v>
      </c>
      <c r="K118" s="32"/>
    </row>
    <row r="119" spans="1:11" s="35" customFormat="1">
      <c r="A119" s="60" t="s">
        <v>215</v>
      </c>
      <c r="B119" s="95" t="s">
        <v>211</v>
      </c>
      <c r="C119" s="95" t="s">
        <v>212</v>
      </c>
      <c r="D119" s="95" t="s">
        <v>138</v>
      </c>
      <c r="E119" s="95">
        <v>2</v>
      </c>
      <c r="F119" s="95">
        <f t="shared" ref="F119" si="6">E119*6</f>
        <v>12</v>
      </c>
      <c r="G119" s="95">
        <v>20</v>
      </c>
      <c r="H119" s="97" t="s">
        <v>213</v>
      </c>
      <c r="I119" s="95" t="s">
        <v>214</v>
      </c>
      <c r="J119" s="95" t="s">
        <v>320</v>
      </c>
      <c r="K119" s="34"/>
    </row>
    <row r="120" spans="1:11" ht="15">
      <c r="A120" s="23"/>
      <c r="B120" s="23"/>
      <c r="C120" s="23"/>
      <c r="D120" s="22"/>
      <c r="E120" s="38"/>
      <c r="F120" s="76">
        <f>SUM(F115:F119)</f>
        <v>174</v>
      </c>
      <c r="G120" s="76">
        <f>SUM(G115:G119)</f>
        <v>20</v>
      </c>
      <c r="H120" s="23"/>
      <c r="I120" s="24"/>
      <c r="J120" s="23"/>
      <c r="K120" s="23"/>
    </row>
    <row r="121" spans="1:11" ht="15">
      <c r="A121" s="23"/>
      <c r="B121" s="23"/>
      <c r="C121" s="23"/>
      <c r="D121" s="22"/>
      <c r="E121" s="38"/>
      <c r="F121" s="38"/>
      <c r="G121" s="38"/>
      <c r="H121" s="23"/>
      <c r="I121" s="24"/>
    </row>
    <row r="122" spans="1:11">
      <c r="E122" s="47"/>
      <c r="F122" s="47"/>
      <c r="G122" s="47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workbookViewId="0">
      <selection activeCell="F23" sqref="F23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0" customWidth="1"/>
  </cols>
  <sheetData>
    <row r="1" spans="1:6">
      <c r="A1" s="16" t="s">
        <v>0</v>
      </c>
      <c r="B1" s="16" t="s">
        <v>121</v>
      </c>
      <c r="C1" s="16" t="s">
        <v>112</v>
      </c>
      <c r="D1" s="16" t="s">
        <v>111</v>
      </c>
      <c r="E1" s="17" t="s">
        <v>4</v>
      </c>
      <c r="F1" s="17" t="s">
        <v>159</v>
      </c>
    </row>
    <row r="2" spans="1:6">
      <c r="A2" s="9" t="s">
        <v>113</v>
      </c>
      <c r="B2" s="9">
        <v>1319</v>
      </c>
      <c r="C2" s="9">
        <f>B2*6</f>
        <v>7914</v>
      </c>
      <c r="D2" s="15">
        <v>1632</v>
      </c>
      <c r="E2" s="14">
        <v>2880</v>
      </c>
      <c r="F2" s="11">
        <f>D2/C2</f>
        <v>0.20621683093252463</v>
      </c>
    </row>
    <row r="3" spans="1:6">
      <c r="A3" s="9" t="s">
        <v>115</v>
      </c>
      <c r="B3" s="9">
        <f>1673-22</f>
        <v>1651</v>
      </c>
      <c r="C3" s="9">
        <f t="shared" ref="C3:C12" si="0">B3*6</f>
        <v>9906</v>
      </c>
      <c r="D3" s="15">
        <v>1572</v>
      </c>
      <c r="E3" s="14">
        <v>489</v>
      </c>
      <c r="F3" s="11">
        <f t="shared" ref="F3:F12" si="1">D3/C3</f>
        <v>0.15869170199878863</v>
      </c>
    </row>
    <row r="4" spans="1:6">
      <c r="A4" s="9" t="s">
        <v>114</v>
      </c>
      <c r="B4" s="9">
        <v>885</v>
      </c>
      <c r="C4" s="9">
        <f>B4*6</f>
        <v>5310</v>
      </c>
      <c r="D4" s="15">
        <v>1192</v>
      </c>
      <c r="E4" s="14">
        <v>680</v>
      </c>
      <c r="F4" s="11">
        <f>D4/C4</f>
        <v>0.22448210922787193</v>
      </c>
    </row>
    <row r="6" spans="1:6">
      <c r="A6" s="9" t="s">
        <v>117</v>
      </c>
      <c r="B6" s="9">
        <v>172</v>
      </c>
      <c r="C6" s="9">
        <f t="shared" si="0"/>
        <v>1032</v>
      </c>
      <c r="D6" s="15">
        <v>480</v>
      </c>
      <c r="E6" s="14">
        <v>0</v>
      </c>
      <c r="F6" s="11">
        <f t="shared" si="1"/>
        <v>0.46511627906976744</v>
      </c>
    </row>
    <row r="7" spans="1:6">
      <c r="A7" s="9" t="s">
        <v>116</v>
      </c>
      <c r="B7" s="9">
        <v>701</v>
      </c>
      <c r="C7" s="9">
        <f>B7*6</f>
        <v>4206</v>
      </c>
      <c r="D7" s="15">
        <v>342</v>
      </c>
      <c r="E7" s="14">
        <v>0</v>
      </c>
      <c r="F7" s="11">
        <f>D7/C7</f>
        <v>8.1312410841654775E-2</v>
      </c>
    </row>
    <row r="8" spans="1:6">
      <c r="A8" s="9" t="s">
        <v>118</v>
      </c>
      <c r="B8" s="9">
        <v>77</v>
      </c>
      <c r="C8" s="9">
        <f t="shared" si="0"/>
        <v>462</v>
      </c>
      <c r="D8" s="15">
        <v>0</v>
      </c>
      <c r="E8" s="14">
        <v>0</v>
      </c>
      <c r="F8" s="11">
        <f t="shared" si="1"/>
        <v>0</v>
      </c>
    </row>
    <row r="9" spans="1:6">
      <c r="A9" s="9"/>
      <c r="B9" s="9"/>
      <c r="C9" s="9"/>
      <c r="D9" s="15"/>
      <c r="E9" s="14"/>
      <c r="F9" s="11"/>
    </row>
    <row r="10" spans="1:6">
      <c r="A10" s="9" t="s">
        <v>119</v>
      </c>
      <c r="B10" s="9">
        <f>435+22</f>
        <v>457</v>
      </c>
      <c r="C10" s="9">
        <f t="shared" si="0"/>
        <v>2742</v>
      </c>
      <c r="D10" s="15">
        <v>1446</v>
      </c>
      <c r="E10" s="14">
        <v>0</v>
      </c>
      <c r="F10" s="11">
        <f t="shared" si="1"/>
        <v>0.52735229759299784</v>
      </c>
    </row>
    <row r="11" spans="1:6">
      <c r="A11" s="9" t="s">
        <v>217</v>
      </c>
      <c r="B11" s="9">
        <v>365</v>
      </c>
      <c r="C11" s="9">
        <f t="shared" si="0"/>
        <v>2190</v>
      </c>
      <c r="D11" s="15">
        <v>348</v>
      </c>
      <c r="E11" s="14">
        <v>0</v>
      </c>
      <c r="F11" s="11">
        <f t="shared" si="1"/>
        <v>0.15890410958904111</v>
      </c>
    </row>
    <row r="12" spans="1:6">
      <c r="A12" s="9" t="s">
        <v>120</v>
      </c>
      <c r="B12" s="9">
        <v>297</v>
      </c>
      <c r="C12" s="9">
        <f t="shared" si="0"/>
        <v>1782</v>
      </c>
      <c r="D12" s="15">
        <v>174</v>
      </c>
      <c r="E12" s="14">
        <v>20</v>
      </c>
      <c r="F12" s="11">
        <f t="shared" si="1"/>
        <v>9.7643097643097643E-2</v>
      </c>
    </row>
    <row r="13" spans="1:6">
      <c r="C13" s="12">
        <f>SUM(C2:C12)</f>
        <v>35544</v>
      </c>
      <c r="D13" s="13">
        <f>SUM(D2:D12)</f>
        <v>7186</v>
      </c>
      <c r="E13" s="13">
        <f>SUM(E2:E12)</f>
        <v>4069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2025-01-24T09:22:41Z</dcterms:modified>
</cp:coreProperties>
</file>